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Vaisala (VAIAS.HE)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0.1843</v>
      </c>
    </row>
    <row r="6">
      <c r="A6" t="inlineStr">
        <is>
          <t xml:space="preserve">No-growth value / share</t>
        </is>
      </c>
      <c r="B6" s="2">
        <v>26.9418</v>
      </c>
    </row>
    <row r="7">
      <c r="A7" t="inlineStr">
        <is>
          <t xml:space="preserve">ROIC</t>
        </is>
      </c>
      <c r="B7" s="3">
        <v>0.194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11.4</v>
      </c>
    </row>
    <row r="10">
      <c r="A10" t="inlineStr">
        <is>
          <t xml:space="preserve">Economic Profit / EVA</t>
        </is>
      </c>
      <c r="B10" s="2">
        <v>38.784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66.0</v>
      </c>
    </row>
    <row r="3">
      <c r="A3" t="inlineStr">
        <is>
          <t xml:space="preserve">ROIC</t>
        </is>
      </c>
      <c r="B3" s="6">
        <v>0.194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14.3</v>
      </c>
    </row>
    <row r="8">
      <c r="A8" t="inlineStr">
        <is>
          <t xml:space="preserve">Shares (m)</t>
        </is>
      </c>
      <c r="B8" s="5">
        <v>36.319</v>
      </c>
    </row>
    <row r="9">
      <c r="A9" t="inlineStr">
        <is>
          <t xml:space="preserve">Share price</t>
        </is>
      </c>
      <c r="B9" s="5">
        <v>53.6</v>
      </c>
    </row>
    <row r="10">
      <c r="A10" t="inlineStr">
        <is>
          <t xml:space="preserve">Stage-1 growth g (engine driver)</t>
        </is>
      </c>
      <c r="B10" s="6">
        <v>0.1843</v>
      </c>
    </row>
    <row r="11"/>
    <row r="12">
      <c r="A12" t="inlineStr">
        <is>
          <t xml:space="preserve">Invested Capital  = NOPAT / ROIC</t>
        </is>
      </c>
      <c r="B12" s="2">
        <f>B2/B3</f>
        <v>340.2</v>
      </c>
    </row>
    <row r="13">
      <c r="A13" t="inlineStr">
        <is>
          <t xml:space="preserve">Market cap  = price × shares</t>
        </is>
      </c>
      <c r="B13" s="4">
        <f>B9*B8</f>
        <v>1946.6984000000002</v>
      </c>
    </row>
    <row r="14">
      <c r="A14" t="inlineStr">
        <is>
          <t xml:space="preserve">Enterprise value  = mcap + net debt</t>
        </is>
      </c>
      <c r="B14" s="4">
        <f>B13+B7</f>
        <v>1961.0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66.0</v>
      </c>
    </row>
    <row r="4">
      <c r="A4" t="inlineStr">
        <is>
          <t xml:space="preserve">Invested Capital</t>
        </is>
      </c>
      <c r="B4" s="2">
        <f>Inputs!B12</f>
        <v>340.2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27.216</v>
      </c>
    </row>
    <row r="7">
      <c r="A7" t="inlineStr">
        <is>
          <t xml:space="preserve">Economic Profit (EVA)  = NOPAT − charge</t>
        </is>
      </c>
      <c r="B7" s="2">
        <f>Inputs!B2-Inputs!B12*Inputs!B4</f>
        <v>38.784</v>
      </c>
    </row>
    <row r="8">
      <c r="A8" t="inlineStr">
        <is>
          <t xml:space="preserve">ROIC</t>
        </is>
      </c>
      <c r="B8" s="3">
        <f>Inputs!B3</f>
        <v>0.194</v>
      </c>
    </row>
    <row r="9">
      <c r="A9" t="inlineStr">
        <is>
          <t xml:space="preserve">ROIC − WACC spread</t>
        </is>
      </c>
      <c r="B9" s="3">
        <f>Inputs!B3-Inputs!B4</f>
        <v>0.114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78.1638</v>
      </c>
      <c r="C4" s="3">
        <f>Inputs!$B$10/Inputs!$B$3</f>
        <v>0.95</v>
      </c>
      <c r="D4" s="2">
        <f>B4*(1-C4)</f>
        <v>3.9081900000000034</v>
      </c>
      <c r="E4" s="3">
        <f>1/(1+Inputs!$B$4)^A4</f>
        <v>0.9259259259259258</v>
      </c>
      <c r="F4" s="2">
        <f>D4*E4</f>
        <v>3.618694444444447</v>
      </c>
    </row>
    <row r="5">
      <c r="A5" s="4">
        <v>2.0</v>
      </c>
      <c r="B5" s="2">
        <f>B4*(1+Inputs!$B$10)</f>
        <v>92.56938833999999</v>
      </c>
      <c r="C5" s="3">
        <f>Inputs!$B$10/Inputs!$B$3</f>
        <v>0.95</v>
      </c>
      <c r="D5" s="2">
        <f>B5*(1-C5)</f>
        <v>4.628469417000003</v>
      </c>
      <c r="E5" s="3">
        <f>1/(1+Inputs!$B$4)^A5</f>
        <v>0.8573388203017832</v>
      </c>
      <c r="F5" s="2">
        <f>D5*E5</f>
        <v>3.968166509773665</v>
      </c>
    </row>
    <row r="6">
      <c r="A6" s="4">
        <v>3.0</v>
      </c>
      <c r="B6" s="2">
        <f>B5*(1+Inputs!$B$10)</f>
        <v>109.62992661106198</v>
      </c>
      <c r="C6" s="3">
        <f>Inputs!$B$10/Inputs!$B$3</f>
        <v>0.95</v>
      </c>
      <c r="D6" s="2">
        <f>B6*(1-C6)</f>
        <v>5.481496330553104</v>
      </c>
      <c r="E6" s="3">
        <f>1/(1+Inputs!$B$4)^A6</f>
        <v>0.7938322410201696</v>
      </c>
      <c r="F6" s="2">
        <f>D6*E6</f>
        <v>4.351388516226807</v>
      </c>
    </row>
    <row r="7">
      <c r="A7" s="4">
        <v>4.0</v>
      </c>
      <c r="B7" s="2">
        <f>B6*(1+Inputs!$B$10)</f>
        <v>129.83472208548068</v>
      </c>
      <c r="C7" s="3">
        <f>Inputs!$B$10/Inputs!$B$3</f>
        <v>0.95</v>
      </c>
      <c r="D7" s="2">
        <f>B7*(1-C7)</f>
        <v>6.49173610427404</v>
      </c>
      <c r="E7" s="3">
        <f>1/(1+Inputs!$B$4)^A7</f>
        <v>0.7350298527964533</v>
      </c>
      <c r="F7" s="2">
        <f>D7*E7</f>
        <v>4.771619833117969</v>
      </c>
    </row>
    <row r="8">
      <c r="A8" s="4">
        <v>5.0</v>
      </c>
      <c r="B8" s="2">
        <f>B7*(1+Inputs!$B$10)</f>
        <v>153.76326136583475</v>
      </c>
      <c r="C8" s="3">
        <f>Inputs!$B$10/Inputs!$B$3</f>
        <v>0.95</v>
      </c>
      <c r="D8" s="2">
        <f>B8*(1-C8)</f>
        <v>7.688163068291744</v>
      </c>
      <c r="E8" s="3">
        <f>1/(1+Inputs!$B$4)^A8</f>
        <v>0.6805831970337529</v>
      </c>
      <c r="F8" s="2">
        <f>D8*E8</f>
        <v>5.232434600334822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53.6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0.1843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65.0</v>
      </c>
      <c r="C4" s="3">
        <v>0.1843</v>
      </c>
      <c r="D4" s="3">
        <v>0.3</v>
      </c>
      <c r="E4" s="3">
        <v>0.2127</v>
      </c>
    </row>
    <row r="5">
      <c r="A5" t="inlineStr">
        <is>
          <t xml:space="preserve">Base</t>
        </is>
      </c>
      <c r="B5" s="2">
        <v>53.0</v>
      </c>
      <c r="C5" s="3">
        <v>0.1843</v>
      </c>
      <c r="D5" s="3">
        <v>0.45</v>
      </c>
      <c r="E5" s="3">
        <v>-0.0112</v>
      </c>
    </row>
    <row r="6">
      <c r="A6" t="inlineStr">
        <is>
          <t xml:space="preserve">Bear</t>
        </is>
      </c>
      <c r="B6" s="2">
        <v>42.0</v>
      </c>
      <c r="C6" s="3">
        <v>0.1461</v>
      </c>
      <c r="D6" s="3">
        <v>0.25</v>
      </c>
      <c r="E6" s="3">
        <v>-0.2164</v>
      </c>
    </row>
    <row r="7">
      <c r="A7" t="inlineStr" s="1">
        <is>
          <t xml:space="preserve">E[r] (probability-weighted)</t>
        </is>
      </c>
      <c r="E7" s="3">
        <v>0.0047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36.7662</v>
      </c>
      <c r="C4" s="4">
        <v>40.8864</v>
      </c>
      <c r="D4" s="4">
        <v>43.8593</v>
      </c>
      <c r="E4" s="4">
        <v>48.6795</v>
      </c>
      <c r="F4" s="4">
        <v>52.1466</v>
      </c>
      <c r="G4" s="4">
        <v>61.7687</v>
      </c>
    </row>
    <row r="5">
      <c r="A5" t="inlineStr" s="1">
        <is>
          <t xml:space="preserve">7.25%</t>
        </is>
      </c>
      <c r="B5" s="4">
        <v>31.0811</v>
      </c>
      <c r="C5" s="4">
        <v>34.3288</v>
      </c>
      <c r="D5" s="4">
        <v>36.6624</v>
      </c>
      <c r="E5" s="4">
        <v>40.4304</v>
      </c>
      <c r="F5" s="4">
        <v>43.1299</v>
      </c>
      <c r="G5" s="4">
        <v>50.5796</v>
      </c>
    </row>
    <row r="6">
      <c r="A6" t="inlineStr" s="1">
        <is>
          <t xml:space="preserve">8.00%</t>
        </is>
      </c>
      <c r="B6" s="4">
        <v>26.9407</v>
      </c>
      <c r="C6" s="4">
        <v>29.561</v>
      </c>
      <c r="D6" s="4">
        <v>31.4352</v>
      </c>
      <c r="E6" s="4">
        <v>34.4479</v>
      </c>
      <c r="F6" s="4">
        <v>36.5966</v>
      </c>
      <c r="G6" s="4">
        <v>42.4897</v>
      </c>
    </row>
    <row r="7">
      <c r="A7" t="inlineStr" s="1">
        <is>
          <t xml:space="preserve">8.75%</t>
        </is>
      </c>
      <c r="B7" s="4">
        <v>23.7891</v>
      </c>
      <c r="C7" s="4">
        <v>25.9385</v>
      </c>
      <c r="D7" s="4">
        <v>27.4683</v>
      </c>
      <c r="E7" s="4">
        <v>29.9152</v>
      </c>
      <c r="F7" s="4">
        <v>31.6518</v>
      </c>
      <c r="G7" s="4">
        <v>36.3814</v>
      </c>
    </row>
    <row r="8">
      <c r="A8" t="inlineStr" s="1">
        <is>
          <t xml:space="preserve">9.50%</t>
        </is>
      </c>
      <c r="B8" s="4">
        <v>21.3087</v>
      </c>
      <c r="C8" s="4">
        <v>23.0932</v>
      </c>
      <c r="D8" s="4">
        <v>24.3563</v>
      </c>
      <c r="E8" s="4">
        <v>26.3657</v>
      </c>
      <c r="F8" s="4">
        <v>27.784</v>
      </c>
      <c r="G8" s="4">
        <v>31.6161</v>
      </c>
    </row>
    <row r="9"/>
    <row r="10">
      <c r="A10" t="inlineStr">
        <is>
          <t xml:space="preserve">Bold cells ≥ current price (53.6). The conclusion is dominated by WACC and growth.</t>
        </is>
      </c>
    </row>
  </sheetData>
</worksheet>
</file>