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Thule (THULE.ST)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0.1046</v>
      </c>
    </row>
    <row r="6">
      <c r="A6" t="inlineStr">
        <is>
          <t xml:space="preserve">No-growth value / share</t>
        </is>
      </c>
      <c r="B6" s="2">
        <v>121.2477</v>
      </c>
    </row>
    <row r="7">
      <c r="A7" t="inlineStr">
        <is>
          <t xml:space="preserve">ROIC</t>
        </is>
      </c>
      <c r="B7" s="3">
        <v>0.1101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3.01</v>
      </c>
    </row>
    <row r="10">
      <c r="A10" t="inlineStr">
        <is>
          <t xml:space="preserve">Economic Profit / EVA</t>
        </is>
      </c>
      <c r="B10" s="2">
        <v>338.86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1239.5</v>
      </c>
    </row>
    <row r="3">
      <c r="A3" t="inlineStr">
        <is>
          <t xml:space="preserve">ROIC</t>
        </is>
      </c>
      <c r="B3" s="6">
        <v>0.1101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4030.0</v>
      </c>
    </row>
    <row r="8">
      <c r="A8" t="inlineStr">
        <is>
          <t xml:space="preserve">Shares (m)</t>
        </is>
      </c>
      <c r="B8" s="5">
        <v>107.8</v>
      </c>
    </row>
    <row r="9">
      <c r="A9" t="inlineStr">
        <is>
          <t xml:space="preserve">Share price</t>
        </is>
      </c>
      <c r="B9" s="5">
        <v>219.8</v>
      </c>
    </row>
    <row r="10">
      <c r="A10" t="inlineStr">
        <is>
          <t xml:space="preserve">Stage-1 growth g (engine driver)</t>
        </is>
      </c>
      <c r="B10" s="6">
        <v>0.1046</v>
      </c>
    </row>
    <row r="11"/>
    <row r="12">
      <c r="A12" t="inlineStr">
        <is>
          <t xml:space="preserve">Invested Capital  = NOPAT / ROIC</t>
        </is>
      </c>
      <c r="B12" s="2">
        <f>B2/B3</f>
        <v>11258.0</v>
      </c>
    </row>
    <row r="13">
      <c r="A13" t="inlineStr">
        <is>
          <t xml:space="preserve">Market cap  = price × shares</t>
        </is>
      </c>
      <c r="B13" s="4">
        <f>B9*B8</f>
        <v>23694.440000000002</v>
      </c>
    </row>
    <row r="14">
      <c r="A14" t="inlineStr">
        <is>
          <t xml:space="preserve">Enterprise value  = mcap + net debt</t>
        </is>
      </c>
      <c r="B14" s="4">
        <f>B13+B7</f>
        <v>27724.4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1239.5</v>
      </c>
    </row>
    <row r="4">
      <c r="A4" t="inlineStr">
        <is>
          <t xml:space="preserve">Invested Capital</t>
        </is>
      </c>
      <c r="B4" s="2">
        <f>Inputs!B12</f>
        <v>11258.0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900.64</v>
      </c>
    </row>
    <row r="7">
      <c r="A7" t="inlineStr">
        <is>
          <t xml:space="preserve">Economic Profit (EVA)  = NOPAT − charge</t>
        </is>
      </c>
      <c r="B7" s="2">
        <f>Inputs!B2-Inputs!B12*Inputs!B4</f>
        <v>338.86</v>
      </c>
    </row>
    <row r="8">
      <c r="A8" t="inlineStr">
        <is>
          <t xml:space="preserve">ROIC</t>
        </is>
      </c>
      <c r="B8" s="3">
        <f>Inputs!B3</f>
        <v>0.1101</v>
      </c>
    </row>
    <row r="9">
      <c r="A9" t="inlineStr">
        <is>
          <t xml:space="preserve">ROIC − WACC spread</t>
        </is>
      </c>
      <c r="B9" s="3">
        <f>Inputs!B3-Inputs!B4</f>
        <v>0.030100000000000002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1369.1517000000001</v>
      </c>
      <c r="C4" s="3">
        <f>Inputs!$B$10/Inputs!$B$3</f>
        <v>0.95</v>
      </c>
      <c r="D4" s="2">
        <f>B4*(1-C4)</f>
        <v>68.45758500000007</v>
      </c>
      <c r="E4" s="3">
        <f>1/(1+Inputs!$B$4)^A4</f>
        <v>0.9259259259259258</v>
      </c>
      <c r="F4" s="2">
        <f>D4*E4</f>
        <v>63.38665277777783</v>
      </c>
    </row>
    <row r="5">
      <c r="A5" s="4">
        <v>2.0</v>
      </c>
      <c r="B5" s="2">
        <f>B4*(1+Inputs!$B$10)</f>
        <v>1512.3649678200002</v>
      </c>
      <c r="C5" s="3">
        <f>Inputs!$B$10/Inputs!$B$3</f>
        <v>0.95</v>
      </c>
      <c r="D5" s="2">
        <f>B5*(1-C5)</f>
        <v>75.61824839100008</v>
      </c>
      <c r="E5" s="3">
        <f>1/(1+Inputs!$B$4)^A5</f>
        <v>0.8573388203017832</v>
      </c>
      <c r="F5" s="2">
        <f>D5*E5</f>
        <v>64.83045986882722</v>
      </c>
    </row>
    <row r="6">
      <c r="A6" s="4">
        <v>3.0</v>
      </c>
      <c r="B6" s="2">
        <f>B5*(1+Inputs!$B$10)</f>
        <v>1670.5583434539722</v>
      </c>
      <c r="C6" s="3">
        <f>Inputs!$B$10/Inputs!$B$3</f>
        <v>0.95</v>
      </c>
      <c r="D6" s="2">
        <f>B6*(1-C6)</f>
        <v>83.52791717269868</v>
      </c>
      <c r="E6" s="3">
        <f>1/(1+Inputs!$B$4)^A6</f>
        <v>0.7938322410201696</v>
      </c>
      <c r="F6" s="2">
        <f>D6*E6</f>
        <v>66.3071536769505</v>
      </c>
    </row>
    <row r="7">
      <c r="A7" s="4">
        <v>4.0</v>
      </c>
      <c r="B7" s="2">
        <f>B6*(1+Inputs!$B$10)</f>
        <v>1845.2987461792577</v>
      </c>
      <c r="C7" s="3">
        <f>Inputs!$B$10/Inputs!$B$3</f>
        <v>0.95</v>
      </c>
      <c r="D7" s="2">
        <f>B7*(1-C7)</f>
        <v>92.26493730896297</v>
      </c>
      <c r="E7" s="3">
        <f>1/(1+Inputs!$B$4)^A7</f>
        <v>0.7350298527964533</v>
      </c>
      <c r="F7" s="2">
        <f>D7*E7</f>
        <v>67.81748328848104</v>
      </c>
    </row>
    <row r="8">
      <c r="A8" s="4">
        <v>5.0</v>
      </c>
      <c r="B8" s="2">
        <f>B7*(1+Inputs!$B$10)</f>
        <v>2038.316995029608</v>
      </c>
      <c r="C8" s="3">
        <f>Inputs!$B$10/Inputs!$B$3</f>
        <v>0.95</v>
      </c>
      <c r="D8" s="2">
        <f>B8*(1-C8)</f>
        <v>101.9158497514805</v>
      </c>
      <c r="E8" s="3">
        <f>1/(1+Inputs!$B$4)^A8</f>
        <v>0.6805831970337529</v>
      </c>
      <c r="F8" s="2">
        <f>D8*E8</f>
        <v>69.3622148522742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219.8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0.1046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270.0</v>
      </c>
      <c r="C4" s="3">
        <v>0.1046</v>
      </c>
      <c r="D4" s="3">
        <v>0.3</v>
      </c>
      <c r="E4" s="3">
        <v>0.2284</v>
      </c>
    </row>
    <row r="5">
      <c r="A5" t="inlineStr">
        <is>
          <t xml:space="preserve">Base</t>
        </is>
      </c>
      <c r="B5" s="2">
        <v>220.0</v>
      </c>
      <c r="C5" s="3">
        <v>0.1046</v>
      </c>
      <c r="D5" s="3">
        <v>0.45</v>
      </c>
      <c r="E5" s="3">
        <v>0.0009</v>
      </c>
    </row>
    <row r="6">
      <c r="A6" t="inlineStr">
        <is>
          <t xml:space="preserve">Bear</t>
        </is>
      </c>
      <c r="B6" s="2">
        <v>165.0</v>
      </c>
      <c r="C6" s="3">
        <v>0.1046</v>
      </c>
      <c r="D6" s="3">
        <v>0.25</v>
      </c>
      <c r="E6" s="3">
        <v>-0.2493</v>
      </c>
    </row>
    <row r="7">
      <c r="A7" t="inlineStr" s="1">
        <is>
          <t xml:space="preserve">E[r] (probability-weighted)</t>
        </is>
      </c>
      <c r="E7" s="3">
        <v>0.0066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176.6195</v>
      </c>
      <c r="C4" s="4">
        <v>193.1899</v>
      </c>
      <c r="D4" s="4">
        <v>204.8417</v>
      </c>
      <c r="E4" s="4">
        <v>223.2431</v>
      </c>
      <c r="F4" s="4">
        <v>236.1337</v>
      </c>
      <c r="G4" s="4">
        <v>270.559</v>
      </c>
    </row>
    <row r="5">
      <c r="A5" t="inlineStr" s="1">
        <is>
          <t xml:space="preserve">7.25%</t>
        </is>
      </c>
      <c r="B5" s="4">
        <v>144.596</v>
      </c>
      <c r="C5" s="4">
        <v>156.3994</v>
      </c>
      <c r="D5" s="4">
        <v>164.5661</v>
      </c>
      <c r="E5" s="4">
        <v>177.2447</v>
      </c>
      <c r="F5" s="4">
        <v>185.969</v>
      </c>
      <c r="G5" s="4">
        <v>208.6389</v>
      </c>
    </row>
    <row r="6">
      <c r="A6" t="inlineStr" s="1">
        <is>
          <t xml:space="preserve">8.00%</t>
        </is>
      </c>
      <c r="B6" s="4">
        <v>121.2477</v>
      </c>
      <c r="C6" s="4">
        <v>129.6557</v>
      </c>
      <c r="D6" s="4">
        <v>135.3442</v>
      </c>
      <c r="E6" s="4">
        <v>143.9602</v>
      </c>
      <c r="F6" s="4">
        <v>149.7316</v>
      </c>
      <c r="G6" s="4">
        <v>164.0889</v>
      </c>
    </row>
    <row r="7">
      <c r="A7" t="inlineStr" s="1">
        <is>
          <t xml:space="preserve">8.75%</t>
        </is>
      </c>
      <c r="B7" s="4">
        <v>103.4539</v>
      </c>
      <c r="C7" s="4">
        <v>109.3413</v>
      </c>
      <c r="D7" s="4">
        <v>113.1938</v>
      </c>
      <c r="E7" s="4">
        <v>118.8057</v>
      </c>
      <c r="F7" s="4">
        <v>122.3976</v>
      </c>
      <c r="G7" s="4">
        <v>130.6352</v>
      </c>
    </row>
    <row r="8">
      <c r="A8" t="inlineStr" s="1">
        <is>
          <t xml:space="preserve">9.50%</t>
        </is>
      </c>
      <c r="B8" s="4">
        <v>89.4312</v>
      </c>
      <c r="C8" s="4">
        <v>93.3893</v>
      </c>
      <c r="D8" s="4">
        <v>95.8395</v>
      </c>
      <c r="E8" s="4">
        <v>99.162</v>
      </c>
      <c r="F8" s="4">
        <v>101.0964</v>
      </c>
      <c r="G8" s="4">
        <v>104.6939</v>
      </c>
    </row>
    <row r="9"/>
    <row r="10">
      <c r="A10" t="inlineStr">
        <is>
          <t xml:space="preserve">Bold cells ≥ current price (219.8). The conclusion is dominated by WACC and growth.</t>
        </is>
      </c>
    </row>
  </sheetData>
</worksheet>
</file>