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TGS (TGS.OL)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42.3364</v>
      </c>
    </row>
    <row r="7">
      <c r="A7" t="inlineStr">
        <is>
          <t xml:space="preserve">ROIC</t>
        </is>
      </c>
      <c r="B7" s="3">
        <v>0.0531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-2.69</v>
      </c>
    </row>
    <row r="10">
      <c r="A10" t="inlineStr">
        <is>
          <t xml:space="preserve">Economic Profit / EVA</t>
        </is>
      </c>
      <c r="B10" s="2">
        <v>-726.536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1435.2</v>
      </c>
    </row>
    <row r="3">
      <c r="A3" t="inlineStr">
        <is>
          <t xml:space="preserve">ROIC</t>
        </is>
      </c>
      <c r="B3" s="6">
        <v>0.0531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7040.1</v>
      </c>
    </row>
    <row r="8">
      <c r="A8" t="inlineStr">
        <is>
          <t xml:space="preserve">Shares (m)</t>
        </is>
      </c>
      <c r="B8" s="5">
        <v>196.599</v>
      </c>
    </row>
    <row r="9">
      <c r="A9" t="inlineStr">
        <is>
          <t xml:space="preserve">Share price</t>
        </is>
      </c>
      <c r="B9" s="5">
        <v>152.7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27021.7</v>
      </c>
    </row>
    <row r="13">
      <c r="A13" t="inlineStr">
        <is>
          <t xml:space="preserve">Market cap  = price × shares</t>
        </is>
      </c>
      <c r="B13" s="4">
        <f>B9*B8</f>
        <v>30020.667299999997</v>
      </c>
    </row>
    <row r="14">
      <c r="A14" t="inlineStr">
        <is>
          <t xml:space="preserve">Enterprise value  = mcap + net debt</t>
        </is>
      </c>
      <c r="B14" s="4">
        <f>B13+B7</f>
        <v>37060.8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1435.2</v>
      </c>
    </row>
    <row r="4">
      <c r="A4" t="inlineStr">
        <is>
          <t xml:space="preserve">Invested Capital</t>
        </is>
      </c>
      <c r="B4" s="2">
        <f>Inputs!B12</f>
        <v>27021.7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2161.736</v>
      </c>
    </row>
    <row r="7">
      <c r="A7" t="inlineStr">
        <is>
          <t xml:space="preserve">Economic Profit (EVA)  = NOPAT − charge</t>
        </is>
      </c>
      <c r="B7" s="2">
        <f>Inputs!B2-Inputs!B12*Inputs!B4</f>
        <v>-726.5359999999998</v>
      </c>
    </row>
    <row r="8">
      <c r="A8" t="inlineStr">
        <is>
          <t xml:space="preserve">ROIC</t>
        </is>
      </c>
      <c r="B8" s="3">
        <f>Inputs!B3</f>
        <v>0.0531</v>
      </c>
    </row>
    <row r="9">
      <c r="A9" t="inlineStr">
        <is>
          <t xml:space="preserve">ROIC − WACC spread</t>
        </is>
      </c>
      <c r="B9" s="3">
        <f>Inputs!B3-Inputs!B4</f>
        <v>-0.0269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717.6</v>
      </c>
      <c r="C4" s="3">
        <f>Inputs!$B$10/Inputs!$B$3</f>
        <v>0.0</v>
      </c>
      <c r="D4" s="2">
        <f>B4*(1-C4)</f>
        <v>717.6</v>
      </c>
      <c r="E4" s="3">
        <f>1/(1+Inputs!$B$4)^A4</f>
        <v>0.9259259259259258</v>
      </c>
      <c r="F4" s="2">
        <f>D4*E4</f>
        <v>664.4444444444443</v>
      </c>
    </row>
    <row r="5">
      <c r="A5" s="4">
        <v>2.0</v>
      </c>
      <c r="B5" s="2">
        <f>B4*(1+Inputs!$B$10)</f>
        <v>358.8</v>
      </c>
      <c r="C5" s="3">
        <f>Inputs!$B$10/Inputs!$B$3</f>
        <v>0.0</v>
      </c>
      <c r="D5" s="2">
        <f>B5*(1-C5)</f>
        <v>358.8</v>
      </c>
      <c r="E5" s="3">
        <f>1/(1+Inputs!$B$4)^A5</f>
        <v>0.8573388203017832</v>
      </c>
      <c r="F5" s="2">
        <f>D5*E5</f>
        <v>307.61316872427983</v>
      </c>
    </row>
    <row r="6">
      <c r="A6" s="4">
        <v>3.0</v>
      </c>
      <c r="B6" s="2">
        <f>B5*(1+Inputs!$B$10)</f>
        <v>179.4</v>
      </c>
      <c r="C6" s="3">
        <f>Inputs!$B$10/Inputs!$B$3</f>
        <v>0.0</v>
      </c>
      <c r="D6" s="2">
        <f>B6*(1-C6)</f>
        <v>179.4</v>
      </c>
      <c r="E6" s="3">
        <f>1/(1+Inputs!$B$4)^A6</f>
        <v>0.7938322410201696</v>
      </c>
      <c r="F6" s="2">
        <f>D6*E6</f>
        <v>142.41350403901842</v>
      </c>
    </row>
    <row r="7">
      <c r="A7" s="4">
        <v>4.0</v>
      </c>
      <c r="B7" s="2">
        <f>B6*(1+Inputs!$B$10)</f>
        <v>89.7</v>
      </c>
      <c r="C7" s="3">
        <f>Inputs!$B$10/Inputs!$B$3</f>
        <v>0.0</v>
      </c>
      <c r="D7" s="2">
        <f>B7*(1-C7)</f>
        <v>89.7</v>
      </c>
      <c r="E7" s="3">
        <f>1/(1+Inputs!$B$4)^A7</f>
        <v>0.7350298527964533</v>
      </c>
      <c r="F7" s="2">
        <f>D7*E7</f>
        <v>65.93217779584187</v>
      </c>
    </row>
    <row r="8">
      <c r="A8" s="4">
        <v>5.0</v>
      </c>
      <c r="B8" s="2">
        <f>B7*(1+Inputs!$B$10)</f>
        <v>44.85</v>
      </c>
      <c r="C8" s="3">
        <f>Inputs!$B$10/Inputs!$B$3</f>
        <v>0.0</v>
      </c>
      <c r="D8" s="2">
        <f>B8*(1-C8)</f>
        <v>44.85</v>
      </c>
      <c r="E8" s="3">
        <f>1/(1+Inputs!$B$4)^A8</f>
        <v>0.6805831970337529</v>
      </c>
      <c r="F8" s="2">
        <f>D8*E8</f>
        <v>30.52415638696382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152.7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200.0</v>
      </c>
      <c r="C4" s="3">
        <v>-0.5</v>
      </c>
      <c r="D4" s="3">
        <v>0.3</v>
      </c>
      <c r="E4" s="3">
        <v>0.3098</v>
      </c>
    </row>
    <row r="5">
      <c r="A5" t="inlineStr">
        <is>
          <t xml:space="preserve">Base</t>
        </is>
      </c>
      <c r="B5" s="2">
        <v>130.0</v>
      </c>
      <c r="C5" s="3">
        <v>-0.5</v>
      </c>
      <c r="D5" s="3">
        <v>0.4</v>
      </c>
      <c r="E5" s="3">
        <v>-0.1487</v>
      </c>
    </row>
    <row r="6">
      <c r="A6" t="inlineStr">
        <is>
          <t xml:space="preserve">Bear</t>
        </is>
      </c>
      <c r="B6" s="2">
        <v>100.0</v>
      </c>
      <c r="C6" s="3">
        <v>-0.5</v>
      </c>
      <c r="D6" s="3">
        <v>0.3</v>
      </c>
      <c r="E6" s="3">
        <v>-0.3451</v>
      </c>
    </row>
    <row r="7">
      <c r="A7" t="inlineStr" s="1">
        <is>
          <t xml:space="preserve">E[r] (probability-weighted)</t>
        </is>
      </c>
      <c r="E7" s="3">
        <v>-0.0701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66.7811</v>
      </c>
      <c r="C4" s="4">
        <v>62.3324</v>
      </c>
      <c r="D4" s="4">
        <v>58.4489</v>
      </c>
      <c r="E4" s="4">
        <v>51.0676</v>
      </c>
      <c r="F4" s="4">
        <v>44.9954</v>
      </c>
      <c r="G4" s="4">
        <v>25.1589</v>
      </c>
    </row>
    <row r="5">
      <c r="A5" t="inlineStr" s="1">
        <is>
          <t xml:space="preserve">7.25%</t>
        </is>
      </c>
      <c r="B5" s="4">
        <v>52.6704</v>
      </c>
      <c r="C5" s="4">
        <v>46.3825</v>
      </c>
      <c r="D5" s="4">
        <v>41.1689</v>
      </c>
      <c r="E5" s="4">
        <v>31.6269</v>
      </c>
      <c r="F5" s="4">
        <v>23.9982</v>
      </c>
      <c r="G5" s="4">
        <v>-0.165</v>
      </c>
    </row>
    <row r="6">
      <c r="A6" t="inlineStr" s="1">
        <is>
          <t xml:space="preserve">8.00%</t>
        </is>
      </c>
      <c r="B6" s="4">
        <v>42.3367</v>
      </c>
      <c r="C6" s="4">
        <v>34.7985</v>
      </c>
      <c r="D6" s="4">
        <v>28.6866</v>
      </c>
      <c r="E6" s="4">
        <v>17.6949</v>
      </c>
      <c r="F6" s="4">
        <v>9.0289</v>
      </c>
      <c r="G6" s="4">
        <v>-17.9908</v>
      </c>
    </row>
    <row r="7">
      <c r="A7" t="inlineStr" s="1">
        <is>
          <t xml:space="preserve">8.75%</t>
        </is>
      </c>
      <c r="B7" s="4">
        <v>34.4231</v>
      </c>
      <c r="C7" s="4">
        <v>26.0079</v>
      </c>
      <c r="D7" s="4">
        <v>19.2712</v>
      </c>
      <c r="E7" s="4">
        <v>7.2798</v>
      </c>
      <c r="F7" s="4">
        <v>-2.0955</v>
      </c>
      <c r="G7" s="4">
        <v>-31.0432</v>
      </c>
    </row>
    <row r="8">
      <c r="A8" t="inlineStr" s="1">
        <is>
          <t xml:space="preserve">9.50%</t>
        </is>
      </c>
      <c r="B8" s="4">
        <v>28.1544</v>
      </c>
      <c r="C8" s="4">
        <v>19.1124</v>
      </c>
      <c r="D8" s="4">
        <v>11.9338</v>
      </c>
      <c r="E8" s="4">
        <v>-0.7563</v>
      </c>
      <c r="F8" s="4">
        <v>-10.6215</v>
      </c>
      <c r="G8" s="4">
        <v>-40.8781</v>
      </c>
    </row>
    <row r="9"/>
    <row r="10">
      <c r="A10" t="inlineStr">
        <is>
          <t xml:space="preserve">Bold cells ≥ current price (152.7). The conclusion is dominated by WACC and growth.</t>
        </is>
      </c>
    </row>
  </sheetData>
</worksheet>
</file>