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Telenor (TEL.OL)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0.0841</v>
      </c>
    </row>
    <row r="6">
      <c r="A6" t="inlineStr">
        <is>
          <t xml:space="preserve">No-growth value / share</t>
        </is>
      </c>
      <c r="B6" s="2">
        <v>72.8507</v>
      </c>
    </row>
    <row r="7">
      <c r="A7" t="inlineStr">
        <is>
          <t xml:space="preserve">ROIC</t>
        </is>
      </c>
      <c r="B7" s="3">
        <v>0.0885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0.85</v>
      </c>
    </row>
    <row r="10">
      <c r="A10" t="inlineStr">
        <is>
          <t xml:space="preserve">Economic Profit / EVA</t>
        </is>
      </c>
      <c r="B10" s="2">
        <v>1343.12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14022.8</v>
      </c>
    </row>
    <row r="3">
      <c r="A3" t="inlineStr">
        <is>
          <t xml:space="preserve">ROIC</t>
        </is>
      </c>
      <c r="B3" s="6">
        <v>0.0885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81731.0</v>
      </c>
    </row>
    <row r="8">
      <c r="A8" t="inlineStr">
        <is>
          <t xml:space="preserve">Shares (m)</t>
        </is>
      </c>
      <c r="B8" s="5">
        <v>1398.403</v>
      </c>
    </row>
    <row r="9">
      <c r="A9" t="inlineStr">
        <is>
          <t xml:space="preserve">Share price</t>
        </is>
      </c>
      <c r="B9" s="5">
        <v>152.5</v>
      </c>
    </row>
    <row r="10">
      <c r="A10" t="inlineStr">
        <is>
          <t xml:space="preserve">Stage-1 growth g (engine driver)</t>
        </is>
      </c>
      <c r="B10" s="6">
        <v>0.0841</v>
      </c>
    </row>
    <row r="11"/>
    <row r="12">
      <c r="A12" t="inlineStr">
        <is>
          <t xml:space="preserve">Invested Capital  = NOPAT / ROIC</t>
        </is>
      </c>
      <c r="B12" s="2">
        <f>B2/B3</f>
        <v>158496.0</v>
      </c>
    </row>
    <row r="13">
      <c r="A13" t="inlineStr">
        <is>
          <t xml:space="preserve">Market cap  = price × shares</t>
        </is>
      </c>
      <c r="B13" s="4">
        <f>B9*B8</f>
        <v>213256.4575</v>
      </c>
    </row>
    <row r="14">
      <c r="A14" t="inlineStr">
        <is>
          <t xml:space="preserve">Enterprise value  = mcap + net debt</t>
        </is>
      </c>
      <c r="B14" s="4">
        <f>B13+B7</f>
        <v>294987.5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14022.8</v>
      </c>
    </row>
    <row r="4">
      <c r="A4" t="inlineStr">
        <is>
          <t xml:space="preserve">Invested Capital</t>
        </is>
      </c>
      <c r="B4" s="2">
        <f>Inputs!B12</f>
        <v>158496.0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12679.68</v>
      </c>
    </row>
    <row r="7">
      <c r="A7" t="inlineStr">
        <is>
          <t xml:space="preserve">Economic Profit (EVA)  = NOPAT − charge</t>
        </is>
      </c>
      <c r="B7" s="2">
        <f>Inputs!B2-Inputs!B12*Inputs!B4</f>
        <v>1343.119999999999</v>
      </c>
    </row>
    <row r="8">
      <c r="A8" t="inlineStr">
        <is>
          <t xml:space="preserve">ROIC</t>
        </is>
      </c>
      <c r="B8" s="3">
        <f>Inputs!B3</f>
        <v>0.0885</v>
      </c>
    </row>
    <row r="9">
      <c r="A9" t="inlineStr">
        <is>
          <t xml:space="preserve">ROIC − WACC spread</t>
        </is>
      </c>
      <c r="B9" s="3">
        <f>Inputs!B3-Inputs!B4</f>
        <v>0.008499999999999994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15202.11748</v>
      </c>
      <c r="C4" s="3">
        <f>Inputs!$B$10/Inputs!$B$3</f>
        <v>0.95</v>
      </c>
      <c r="D4" s="2">
        <f>B4*(1-C4)</f>
        <v>760.1058740000008</v>
      </c>
      <c r="E4" s="3">
        <f>1/(1+Inputs!$B$4)^A4</f>
        <v>0.9259259259259258</v>
      </c>
      <c r="F4" s="2">
        <f>D4*E4</f>
        <v>703.8017351851859</v>
      </c>
    </row>
    <row r="5">
      <c r="A5" s="4">
        <v>2.0</v>
      </c>
      <c r="B5" s="2">
        <f>B4*(1+Inputs!$B$10)</f>
        <v>16480.615560068003</v>
      </c>
      <c r="C5" s="3">
        <f>Inputs!$B$10/Inputs!$B$3</f>
        <v>0.95</v>
      </c>
      <c r="D5" s="2">
        <f>B5*(1-C5)</f>
        <v>824.0307780034009</v>
      </c>
      <c r="E5" s="3">
        <f>1/(1+Inputs!$B$4)^A5</f>
        <v>0.8573388203017832</v>
      </c>
      <c r="F5" s="2">
        <f>D5*E5</f>
        <v>706.4735751057963</v>
      </c>
    </row>
    <row r="6">
      <c r="A6" s="4">
        <v>3.0</v>
      </c>
      <c r="B6" s="2">
        <f>B5*(1+Inputs!$B$10)</f>
        <v>17866.635328669723</v>
      </c>
      <c r="C6" s="3">
        <f>Inputs!$B$10/Inputs!$B$3</f>
        <v>0.95</v>
      </c>
      <c r="D6" s="2">
        <f>B6*(1-C6)</f>
        <v>893.3317664334869</v>
      </c>
      <c r="E6" s="3">
        <f>1/(1+Inputs!$B$4)^A6</f>
        <v>0.7938322410201696</v>
      </c>
      <c r="F6" s="2">
        <f>D6*E6</f>
        <v>709.1555581224017</v>
      </c>
    </row>
    <row r="7">
      <c r="A7" s="4">
        <v>4.0</v>
      </c>
      <c r="B7" s="2">
        <f>B6*(1+Inputs!$B$10)</f>
        <v>19369.21935981085</v>
      </c>
      <c r="C7" s="3">
        <f>Inputs!$B$10/Inputs!$B$3</f>
        <v>0.95</v>
      </c>
      <c r="D7" s="2">
        <f>B7*(1-C7)</f>
        <v>968.4609679905434</v>
      </c>
      <c r="E7" s="3">
        <f>1/(1+Inputs!$B$4)^A7</f>
        <v>0.7350298527964533</v>
      </c>
      <c r="F7" s="2">
        <f>D7*E7</f>
        <v>711.8477227411997</v>
      </c>
    </row>
    <row r="8">
      <c r="A8" s="4">
        <v>5.0</v>
      </c>
      <c r="B8" s="2">
        <f>B7*(1+Inputs!$B$10)</f>
        <v>20998.170707970945</v>
      </c>
      <c r="C8" s="3">
        <f>Inputs!$B$10/Inputs!$B$3</f>
        <v>0.95</v>
      </c>
      <c r="D8" s="2">
        <f>B8*(1-C8)</f>
        <v>1049.908535398548</v>
      </c>
      <c r="E8" s="3">
        <f>1/(1+Inputs!$B$4)^A8</f>
        <v>0.6805831970337529</v>
      </c>
      <c r="F8" s="2">
        <f>D8*E8</f>
        <v>714.550107614569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152.5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0.0841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180.0</v>
      </c>
      <c r="C4" s="3">
        <v>0.0841</v>
      </c>
      <c r="D4" s="3">
        <v>0.3</v>
      </c>
      <c r="E4" s="3">
        <v>0.1803</v>
      </c>
    </row>
    <row r="5">
      <c r="A5" t="inlineStr">
        <is>
          <t xml:space="preserve">Base</t>
        </is>
      </c>
      <c r="B5" s="2">
        <v>150.0</v>
      </c>
      <c r="C5" s="3">
        <v>0.0841</v>
      </c>
      <c r="D5" s="3">
        <v>0.45</v>
      </c>
      <c r="E5" s="3">
        <v>-0.0164</v>
      </c>
    </row>
    <row r="6">
      <c r="A6" t="inlineStr">
        <is>
          <t xml:space="preserve">Bear</t>
        </is>
      </c>
      <c r="B6" s="2">
        <v>120.0</v>
      </c>
      <c r="C6" s="3">
        <v>0.0841</v>
      </c>
      <c r="D6" s="3">
        <v>0.25</v>
      </c>
      <c r="E6" s="3">
        <v>-0.2131</v>
      </c>
    </row>
    <row r="7">
      <c r="A7" t="inlineStr" s="1">
        <is>
          <t xml:space="preserve">E[r] (probability-weighted)</t>
        </is>
      </c>
      <c r="E7" s="3">
        <v>-0.0066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117.7962</v>
      </c>
      <c r="C4" s="4">
        <v>127.5723</v>
      </c>
      <c r="D4" s="4">
        <v>134.2106</v>
      </c>
      <c r="E4" s="4">
        <v>144.3046</v>
      </c>
      <c r="F4" s="4">
        <v>151.0942</v>
      </c>
      <c r="G4" s="4">
        <v>168.0954</v>
      </c>
    </row>
    <row r="5">
      <c r="A5" t="inlineStr" s="1">
        <is>
          <t xml:space="preserve">7.25%</t>
        </is>
      </c>
      <c r="B5" s="4">
        <v>91.8109</v>
      </c>
      <c r="C5" s="4">
        <v>97.8005</v>
      </c>
      <c r="D5" s="4">
        <v>101.6751</v>
      </c>
      <c r="E5" s="4">
        <v>107.238</v>
      </c>
      <c r="F5" s="4">
        <v>110.7341</v>
      </c>
      <c r="G5" s="4">
        <v>118.463</v>
      </c>
    </row>
    <row r="6">
      <c r="A6" t="inlineStr" s="1">
        <is>
          <t xml:space="preserve">8.00%</t>
        </is>
      </c>
      <c r="B6" s="4">
        <v>72.8507</v>
      </c>
      <c r="C6" s="4">
        <v>76.1619</v>
      </c>
      <c r="D6" s="4">
        <v>78.0861</v>
      </c>
      <c r="E6" s="4">
        <v>80.4589</v>
      </c>
      <c r="F6" s="4">
        <v>81.6412</v>
      </c>
      <c r="G6" s="4">
        <v>82.8767</v>
      </c>
    </row>
    <row r="7">
      <c r="A7" t="inlineStr" s="1">
        <is>
          <t xml:space="preserve">8.75%</t>
        </is>
      </c>
      <c r="B7" s="4">
        <v>58.3893</v>
      </c>
      <c r="C7" s="4">
        <v>59.7281</v>
      </c>
      <c r="D7" s="4">
        <v>60.22</v>
      </c>
      <c r="E7" s="4">
        <v>60.2563</v>
      </c>
      <c r="F7" s="4">
        <v>59.7485</v>
      </c>
      <c r="G7" s="4">
        <v>56.2582</v>
      </c>
    </row>
    <row r="8">
      <c r="A8" t="inlineStr" s="1">
        <is>
          <t xml:space="preserve">9.50%</t>
        </is>
      </c>
      <c r="B8" s="4">
        <v>46.9825</v>
      </c>
      <c r="C8" s="4">
        <v>46.8256</v>
      </c>
      <c r="D8" s="4">
        <v>46.2346</v>
      </c>
      <c r="E8" s="4">
        <v>44.51</v>
      </c>
      <c r="F8" s="4">
        <v>42.7324</v>
      </c>
      <c r="G8" s="4">
        <v>35.7066</v>
      </c>
    </row>
    <row r="9"/>
    <row r="10">
      <c r="A10" t="inlineStr">
        <is>
          <t xml:space="preserve">Bold cells ≥ current price (152.5). The conclusion is dominated by WACC and growth.</t>
        </is>
      </c>
    </row>
  </sheetData>
</worksheet>
</file>