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SmartCraft (SMCRT.ST)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0.1049</v>
      </c>
    </row>
    <row r="6">
      <c r="A6" t="inlineStr">
        <is>
          <t xml:space="preserve">No-growth value / share</t>
        </is>
      </c>
      <c r="B6" s="2">
        <v>7.5211</v>
      </c>
    </row>
    <row r="7">
      <c r="A7" t="inlineStr">
        <is>
          <t xml:space="preserve">ROIC</t>
        </is>
      </c>
      <c r="B7" s="3">
        <v>0.1104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3.04</v>
      </c>
    </row>
    <row r="10">
      <c r="A10" t="inlineStr">
        <is>
          <t xml:space="preserve">Economic Profit / EVA</t>
        </is>
      </c>
      <c r="B10" s="2">
        <v>22.616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82.2</v>
      </c>
    </row>
    <row r="3">
      <c r="A3" t="inlineStr">
        <is>
          <t xml:space="preserve">ROIC</t>
        </is>
      </c>
      <c r="B3" s="6">
        <v>0.1104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-90.9</v>
      </c>
    </row>
    <row r="8">
      <c r="A8" t="inlineStr">
        <is>
          <t xml:space="preserve">Shares (m)</t>
        </is>
      </c>
      <c r="B8" s="5">
        <v>162.9558</v>
      </c>
    </row>
    <row r="9">
      <c r="A9" t="inlineStr">
        <is>
          <t xml:space="preserve">Share price</t>
        </is>
      </c>
      <c r="B9" s="5">
        <v>15.88</v>
      </c>
    </row>
    <row r="10">
      <c r="A10" t="inlineStr">
        <is>
          <t xml:space="preserve">Stage-1 growth g (engine driver)</t>
        </is>
      </c>
      <c r="B10" s="6">
        <v>0.1049</v>
      </c>
    </row>
    <row r="11"/>
    <row r="12">
      <c r="A12" t="inlineStr">
        <is>
          <t xml:space="preserve">Invested Capital  = NOPAT / ROIC</t>
        </is>
      </c>
      <c r="B12" s="2">
        <f>B2/B3</f>
        <v>744.8</v>
      </c>
    </row>
    <row r="13">
      <c r="A13" t="inlineStr">
        <is>
          <t xml:space="preserve">Market cap  = price × shares</t>
        </is>
      </c>
      <c r="B13" s="4">
        <f>B9*B8</f>
        <v>2587.7381040000005</v>
      </c>
    </row>
    <row r="14">
      <c r="A14" t="inlineStr">
        <is>
          <t xml:space="preserve">Enterprise value  = mcap + net debt</t>
        </is>
      </c>
      <c r="B14" s="4">
        <f>B13+B7</f>
        <v>2496.8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82.2</v>
      </c>
    </row>
    <row r="4">
      <c r="A4" t="inlineStr">
        <is>
          <t xml:space="preserve">Invested Capital</t>
        </is>
      </c>
      <c r="B4" s="2">
        <f>Inputs!B12</f>
        <v>744.8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59.583999999999996</v>
      </c>
    </row>
    <row r="7">
      <c r="A7" t="inlineStr">
        <is>
          <t xml:space="preserve">Economic Profit (EVA)  = NOPAT − charge</t>
        </is>
      </c>
      <c r="B7" s="2">
        <f>Inputs!B2-Inputs!B12*Inputs!B4</f>
        <v>22.616000000000007</v>
      </c>
    </row>
    <row r="8">
      <c r="A8" t="inlineStr">
        <is>
          <t xml:space="preserve">ROIC</t>
        </is>
      </c>
      <c r="B8" s="3">
        <f>Inputs!B3</f>
        <v>0.1104</v>
      </c>
    </row>
    <row r="9">
      <c r="A9" t="inlineStr">
        <is>
          <t xml:space="preserve">ROIC − WACC spread</t>
        </is>
      </c>
      <c r="B9" s="3">
        <f>Inputs!B3-Inputs!B4</f>
        <v>0.030399999999999996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90.82278000000001</v>
      </c>
      <c r="C4" s="3">
        <f>Inputs!$B$10/Inputs!$B$3</f>
        <v>0.95</v>
      </c>
      <c r="D4" s="2">
        <f>B4*(1-C4)</f>
        <v>4.541139000000005</v>
      </c>
      <c r="E4" s="3">
        <f>1/(1+Inputs!$B$4)^A4</f>
        <v>0.9259259259259258</v>
      </c>
      <c r="F4" s="2">
        <f>D4*E4</f>
        <v>4.204758333333337</v>
      </c>
    </row>
    <row r="5">
      <c r="A5" s="4">
        <v>2.0</v>
      </c>
      <c r="B5" s="2">
        <f>B4*(1+Inputs!$B$10)</f>
        <v>100.35008962200001</v>
      </c>
      <c r="C5" s="3">
        <f>Inputs!$B$10/Inputs!$B$3</f>
        <v>0.95</v>
      </c>
      <c r="D5" s="2">
        <f>B5*(1-C5)</f>
        <v>5.017504481100005</v>
      </c>
      <c r="E5" s="3">
        <f>1/(1+Inputs!$B$4)^A5</f>
        <v>0.8573388203017832</v>
      </c>
      <c r="F5" s="2">
        <f>D5*E5</f>
        <v>4.301701372685189</v>
      </c>
    </row>
    <row r="6">
      <c r="A6" s="4">
        <v>3.0</v>
      </c>
      <c r="B6" s="2">
        <f>B5*(1+Inputs!$B$10)</f>
        <v>110.87681402334782</v>
      </c>
      <c r="C6" s="3">
        <f>Inputs!$B$10/Inputs!$B$3</f>
        <v>0.95</v>
      </c>
      <c r="D6" s="2">
        <f>B6*(1-C6)</f>
        <v>5.543840701167396</v>
      </c>
      <c r="E6" s="3">
        <f>1/(1+Inputs!$B$4)^A6</f>
        <v>0.7938322410201696</v>
      </c>
      <c r="F6" s="2">
        <f>D6*E6</f>
        <v>4.400879487666542</v>
      </c>
    </row>
    <row r="7">
      <c r="A7" s="4">
        <v>4.0</v>
      </c>
      <c r="B7" s="2">
        <f>B6*(1+Inputs!$B$10)</f>
        <v>122.50779181439701</v>
      </c>
      <c r="C7" s="3">
        <f>Inputs!$B$10/Inputs!$B$3</f>
        <v>0.95</v>
      </c>
      <c r="D7" s="2">
        <f>B7*(1-C7)</f>
        <v>6.125389590719856</v>
      </c>
      <c r="E7" s="3">
        <f>1/(1+Inputs!$B$4)^A7</f>
        <v>0.7350298527964533</v>
      </c>
      <c r="F7" s="2">
        <f>D7*E7</f>
        <v>4.5023442091877435</v>
      </c>
    </row>
    <row r="8">
      <c r="A8" s="4">
        <v>5.0</v>
      </c>
      <c r="B8" s="2">
        <f>B7*(1+Inputs!$B$10)</f>
        <v>135.35885917572725</v>
      </c>
      <c r="C8" s="3">
        <f>Inputs!$B$10/Inputs!$B$3</f>
        <v>0.95</v>
      </c>
      <c r="D8" s="2">
        <f>B8*(1-C8)</f>
        <v>6.767942958786368</v>
      </c>
      <c r="E8" s="3">
        <f>1/(1+Inputs!$B$4)^A8</f>
        <v>0.6805831970337529</v>
      </c>
      <c r="F8" s="2">
        <f>D8*E8</f>
        <v>4.6061482562329035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15.88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0.1049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20.0</v>
      </c>
      <c r="C4" s="3">
        <v>0.1049</v>
      </c>
      <c r="D4" s="3">
        <v>0.3</v>
      </c>
      <c r="E4" s="3">
        <v>0.2594</v>
      </c>
    </row>
    <row r="5">
      <c r="A5" t="inlineStr">
        <is>
          <t xml:space="preserve">Base</t>
        </is>
      </c>
      <c r="B5" s="2">
        <v>15.6</v>
      </c>
      <c r="C5" s="3">
        <v>0.1049</v>
      </c>
      <c r="D5" s="3">
        <v>0.45</v>
      </c>
      <c r="E5" s="3">
        <v>-0.0176</v>
      </c>
    </row>
    <row r="6">
      <c r="A6" t="inlineStr">
        <is>
          <t xml:space="preserve">Bear</t>
        </is>
      </c>
      <c r="B6" s="2">
        <v>11.0</v>
      </c>
      <c r="C6" s="3">
        <v>0.1049</v>
      </c>
      <c r="D6" s="3">
        <v>0.25</v>
      </c>
      <c r="E6" s="3">
        <v>-0.3073</v>
      </c>
    </row>
    <row r="7">
      <c r="A7" t="inlineStr" s="1">
        <is>
          <t xml:space="preserve">E[r] (probability-weighted)</t>
        </is>
      </c>
      <c r="E7" s="3">
        <v>-0.0069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9.9521</v>
      </c>
      <c r="C4" s="4">
        <v>10.6817</v>
      </c>
      <c r="D4" s="4">
        <v>11.1948</v>
      </c>
      <c r="E4" s="4">
        <v>12.0055</v>
      </c>
      <c r="F4" s="4">
        <v>12.5735</v>
      </c>
      <c r="G4" s="4">
        <v>14.091</v>
      </c>
    </row>
    <row r="5">
      <c r="A5" t="inlineStr" s="1">
        <is>
          <t xml:space="preserve">7.25%</t>
        </is>
      </c>
      <c r="B5" s="4">
        <v>8.5461</v>
      </c>
      <c r="C5" s="4">
        <v>9.0664</v>
      </c>
      <c r="D5" s="4">
        <v>9.4265</v>
      </c>
      <c r="E5" s="4">
        <v>9.9858</v>
      </c>
      <c r="F5" s="4">
        <v>10.3708</v>
      </c>
      <c r="G5" s="4">
        <v>11.3721</v>
      </c>
    </row>
    <row r="6">
      <c r="A6" t="inlineStr" s="1">
        <is>
          <t xml:space="preserve">8.00%</t>
        </is>
      </c>
      <c r="B6" s="4">
        <v>7.521</v>
      </c>
      <c r="C6" s="4">
        <v>7.8922</v>
      </c>
      <c r="D6" s="4">
        <v>8.1434</v>
      </c>
      <c r="E6" s="4">
        <v>8.5243</v>
      </c>
      <c r="F6" s="4">
        <v>8.7796</v>
      </c>
      <c r="G6" s="4">
        <v>9.4158</v>
      </c>
    </row>
    <row r="7">
      <c r="A7" t="inlineStr" s="1">
        <is>
          <t xml:space="preserve">8.75%</t>
        </is>
      </c>
      <c r="B7" s="4">
        <v>6.7398</v>
      </c>
      <c r="C7" s="4">
        <v>7.0002</v>
      </c>
      <c r="D7" s="4">
        <v>7.1709</v>
      </c>
      <c r="E7" s="4">
        <v>7.4198</v>
      </c>
      <c r="F7" s="4">
        <v>7.5794</v>
      </c>
      <c r="G7" s="4">
        <v>7.9468</v>
      </c>
    </row>
    <row r="8">
      <c r="A8" t="inlineStr" s="1">
        <is>
          <t xml:space="preserve">9.50%</t>
        </is>
      </c>
      <c r="B8" s="4">
        <v>6.1242</v>
      </c>
      <c r="C8" s="4">
        <v>6.2998</v>
      </c>
      <c r="D8" s="4">
        <v>6.4089</v>
      </c>
      <c r="E8" s="4">
        <v>6.5572</v>
      </c>
      <c r="F8" s="4">
        <v>6.644</v>
      </c>
      <c r="G8" s="4">
        <v>6.8075</v>
      </c>
    </row>
    <row r="9"/>
    <row r="10">
      <c r="A10" t="inlineStr">
        <is>
          <t xml:space="preserve">Bold cells ≥ current price (15.88). The conclusion is dominated by WACC and growth.</t>
        </is>
      </c>
    </row>
  </sheetData>
</worksheet>
</file>