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Sparebanken Norge (SBNOR.OL)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0.1065</v>
      </c>
    </row>
    <row r="6">
      <c r="A6" t="inlineStr">
        <is>
          <t xml:space="preserve">Book value / share</t>
        </is>
      </c>
      <c r="B6" s="2">
        <v>157.58</v>
      </c>
    </row>
    <row r="7">
      <c r="A7" t="inlineStr">
        <is>
          <t xml:space="preserve">Sustainable ROE (observed)</t>
        </is>
      </c>
      <c r="B7" s="3">
        <v>0.1311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3.61</v>
      </c>
    </row>
    <row r="10">
      <c r="A10" t="inlineStr">
        <is>
          <t xml:space="preserve">Current P/B</t>
        </is>
      </c>
      <c r="B10" s="2">
        <v>1.1767</v>
      </c>
    </row>
    <row r="11">
      <c r="A11" t="inlineStr">
        <is>
          <t xml:space="preserve">Justified P/B</t>
        </is>
      </c>
      <c r="B11" s="2">
        <v>1.556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52002.0</v>
      </c>
    </row>
    <row r="3">
      <c r="A3" t="inlineStr">
        <is>
          <t xml:space="preserve">Sustainable ROE</t>
        </is>
      </c>
      <c r="B3" s="6">
        <v>0.1311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330.0</v>
      </c>
    </row>
    <row r="9">
      <c r="A9" t="inlineStr">
        <is>
          <t xml:space="preserve">Share price</t>
        </is>
      </c>
      <c r="B9" s="5">
        <v>185.42</v>
      </c>
    </row>
    <row r="10"/>
    <row r="11">
      <c r="A11" t="inlineStr">
        <is>
          <t xml:space="preserve">Book value / share  = equity / shares</t>
        </is>
      </c>
      <c r="B11" s="2">
        <f>B2/B8</f>
        <v>157.58</v>
      </c>
    </row>
    <row r="12">
      <c r="A12" t="inlineStr">
        <is>
          <t xml:space="preserve">Market cap  = price × shares</t>
        </is>
      </c>
      <c r="B12" s="4">
        <f>B9*B8</f>
        <v>61188.6</v>
      </c>
    </row>
    <row r="13">
      <c r="A13" t="inlineStr">
        <is>
          <t xml:space="preserve">Current P/B  = mcap / book</t>
        </is>
      </c>
      <c r="B13" s="2">
        <f>B12/B2</f>
        <v>1.1766585900542286</v>
      </c>
    </row>
    <row r="14">
      <c r="A14" t="inlineStr">
        <is>
          <t xml:space="preserve">Justified P/B  = (ROE−g)/(Ke−g)</t>
        </is>
      </c>
      <c r="B14" s="2">
        <f>(B3-B6)/(B4-B6)</f>
        <v>1.5553846153846154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52002.0</v>
      </c>
      <c r="C4" s="3">
        <f>Inputs!$B$3-Inputs!$B$4</f>
        <v>0.03609999999999999</v>
      </c>
      <c r="D4" s="2">
        <f>B4*C4</f>
        <v>1877.2721999999997</v>
      </c>
      <c r="E4" s="3">
        <f>1/(1+Inputs!$B$4)^A4</f>
        <v>0.9132420091324202</v>
      </c>
      <c r="F4" s="2">
        <f>D4*E4</f>
        <v>1714.403835616438</v>
      </c>
    </row>
    <row r="5">
      <c r="A5" s="4">
        <v>2.0</v>
      </c>
      <c r="B5" s="2">
        <f>B4*(1+Inputs!$B$6)</f>
        <v>53562.060000000005</v>
      </c>
      <c r="C5" s="3">
        <f>Inputs!$B$3-Inputs!$B$4</f>
        <v>0.03609999999999999</v>
      </c>
      <c r="D5" s="2">
        <f>B5*C5</f>
        <v>1933.590366</v>
      </c>
      <c r="E5" s="3">
        <f>1/(1+Inputs!$B$4)^A5</f>
        <v>0.8340109672442193</v>
      </c>
      <c r="F5" s="2">
        <f>D5*E5</f>
        <v>1612.6355714017639</v>
      </c>
    </row>
    <row r="6">
      <c r="A6" s="4">
        <v>3.0</v>
      </c>
      <c r="B6" s="2">
        <f>B5*(1+Inputs!$B$6)</f>
        <v>55168.921800000004</v>
      </c>
      <c r="C6" s="3">
        <f>Inputs!$B$3-Inputs!$B$4</f>
        <v>0.03609999999999999</v>
      </c>
      <c r="D6" s="2">
        <f>B6*C6</f>
        <v>1991.5980769799999</v>
      </c>
      <c r="E6" s="3">
        <f>1/(1+Inputs!$B$4)^A6</f>
        <v>0.7616538513645839</v>
      </c>
      <c r="F6" s="2">
        <f>D6*E6</f>
        <v>1516.9083457021159</v>
      </c>
    </row>
    <row r="7">
      <c r="A7" s="4">
        <v>4.0</v>
      </c>
      <c r="B7" s="2">
        <f>B6*(1+Inputs!$B$6)</f>
        <v>56823.989454</v>
      </c>
      <c r="C7" s="3">
        <f>Inputs!$B$3-Inputs!$B$4</f>
        <v>0.03609999999999999</v>
      </c>
      <c r="D7" s="2">
        <f>B7*C7</f>
        <v>2051.3460192894</v>
      </c>
      <c r="E7" s="3">
        <f>1/(1+Inputs!$B$4)^A7</f>
        <v>0.6955742934836383</v>
      </c>
      <c r="F7" s="2">
        <f>D7*E7</f>
        <v>1426.8635580576981</v>
      </c>
    </row>
    <row r="8">
      <c r="A8" s="4">
        <v>5.0</v>
      </c>
      <c r="B8" s="2">
        <f>B7*(1+Inputs!$B$6)</f>
        <v>58528.709137620004</v>
      </c>
      <c r="C8" s="3">
        <f>Inputs!$B$3-Inputs!$B$4</f>
        <v>0.03609999999999999</v>
      </c>
      <c r="D8" s="2">
        <f>B8*C8</f>
        <v>2112.8863998680818</v>
      </c>
      <c r="E8" s="3">
        <f>1/(1+Inputs!$B$4)^A8</f>
        <v>0.6352276652818615</v>
      </c>
      <c r="F8" s="2">
        <f>D8*E8</f>
        <v>1342.1638947939991</v>
      </c>
    </row>
    <row r="9">
      <c r="A9" s="4">
        <v>6.0</v>
      </c>
      <c r="B9" s="2">
        <f>B8*(1+Inputs!$B$6)</f>
        <v>60284.57041174861</v>
      </c>
      <c r="C9" s="3">
        <f>Inputs!$B$3-Inputs!$B$4</f>
        <v>0.03609999999999999</v>
      </c>
      <c r="D9" s="2">
        <f>B9*C9</f>
        <v>2176.2729918641244</v>
      </c>
      <c r="E9" s="3">
        <f>1/(1+Inputs!$B$4)^A9</f>
        <v>0.5801165892985036</v>
      </c>
      <c r="F9" s="2">
        <f>D9*E9</f>
        <v>1262.492065422666</v>
      </c>
    </row>
    <row r="10">
      <c r="A10" s="4">
        <v>7.0</v>
      </c>
      <c r="B10" s="2">
        <f>B9*(1+Inputs!$B$6)</f>
        <v>62093.10752410107</v>
      </c>
      <c r="C10" s="3">
        <f>Inputs!$B$3-Inputs!$B$4</f>
        <v>0.03609999999999999</v>
      </c>
      <c r="D10" s="2">
        <f>B10*C10</f>
        <v>2241.561181620048</v>
      </c>
      <c r="E10" s="3">
        <f>1/(1+Inputs!$B$4)^A10</f>
        <v>0.5297868395420124</v>
      </c>
      <c r="F10" s="2">
        <f>D10*E10</f>
        <v>1187.5496140505443</v>
      </c>
    </row>
    <row r="11">
      <c r="A11" s="4">
        <v>8.0</v>
      </c>
      <c r="B11" s="2">
        <f>B10*(1+Inputs!$B$6)</f>
        <v>63955.900749824104</v>
      </c>
      <c r="C11" s="3">
        <f>Inputs!$B$3-Inputs!$B$4</f>
        <v>0.03609999999999999</v>
      </c>
      <c r="D11" s="2">
        <f>B11*C11</f>
        <v>2308.80801706865</v>
      </c>
      <c r="E11" s="3">
        <f>1/(1+Inputs!$B$4)^A11</f>
        <v>0.4838235977552625</v>
      </c>
      <c r="F11" s="2">
        <f>D11*E11</f>
        <v>1117.0558013443476</v>
      </c>
    </row>
    <row r="12">
      <c r="A12" s="4">
        <v>9.0</v>
      </c>
      <c r="B12" s="2">
        <f>B11*(1+Inputs!$B$6)</f>
        <v>65874.57777231882</v>
      </c>
      <c r="C12" s="3">
        <f>Inputs!$B$3-Inputs!$B$4</f>
        <v>0.03609999999999999</v>
      </c>
      <c r="D12" s="2">
        <f>B12*C12</f>
        <v>2378.072257580709</v>
      </c>
      <c r="E12" s="3">
        <f>1/(1+Inputs!$B$4)^A12</f>
        <v>0.4418480344796918</v>
      </c>
      <c r="F12" s="2">
        <f>D12*E12</f>
        <v>1050.7465528627197</v>
      </c>
    </row>
    <row r="13">
      <c r="A13" s="4">
        <v>10.0</v>
      </c>
      <c r="B13" s="2">
        <f>B12*(1+Inputs!$B$6)</f>
        <v>67850.8151054884</v>
      </c>
      <c r="C13" s="3">
        <f>Inputs!$B$3-Inputs!$B$4</f>
        <v>0.03609999999999999</v>
      </c>
      <c r="D13" s="2">
        <f>B13*C13</f>
        <v>2449.4144253081304</v>
      </c>
      <c r="E13" s="3">
        <f>1/(1+Inputs!$B$4)^A13</f>
        <v>0.40351418673944456</v>
      </c>
      <c r="F13" s="2">
        <f>D13*E13</f>
        <v>988.3734698160742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52002.0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185.42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0.1065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240.0</v>
      </c>
      <c r="C4" s="3">
        <v>0.129</v>
      </c>
      <c r="D4" s="3">
        <v>0.35</v>
      </c>
      <c r="E4" s="3">
        <v>0.2944</v>
      </c>
    </row>
    <row r="5">
      <c r="A5" t="inlineStr">
        <is>
          <t xml:space="preserve">Base</t>
        </is>
      </c>
      <c r="B5" s="2">
        <v>210.0</v>
      </c>
      <c r="C5" s="3">
        <v>0.1166</v>
      </c>
      <c r="D5" s="3">
        <v>0.45</v>
      </c>
      <c r="E5" s="3">
        <v>0.1326</v>
      </c>
    </row>
    <row r="6">
      <c r="A6" t="inlineStr">
        <is>
          <t xml:space="preserve">Bear</t>
        </is>
      </c>
      <c r="B6" s="2">
        <v>165.0</v>
      </c>
      <c r="C6" s="3">
        <v>0.0981</v>
      </c>
      <c r="D6" s="3">
        <v>0.2</v>
      </c>
      <c r="E6" s="3">
        <v>-0.1101</v>
      </c>
    </row>
    <row r="7">
      <c r="A7" t="inlineStr" s="1">
        <is>
          <t xml:space="preserve">E[r] (probability-weighted)</t>
        </is>
      </c>
      <c r="E7" s="3">
        <v>0.1407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220.612</v>
      </c>
      <c r="C4" s="4">
        <v>346.676</v>
      </c>
      <c r="D4" s="4">
        <v>472.74</v>
      </c>
      <c r="E4" s="4">
        <v>598.804</v>
      </c>
      <c r="F4" s="4">
        <v>724.868</v>
      </c>
      <c r="G4" s="4">
        <v>850.932</v>
      </c>
      <c r="H4" s="4">
        <v>976.996</v>
      </c>
    </row>
    <row r="5">
      <c r="A5" t="inlineStr" s="1">
        <is>
          <t xml:space="preserve">8.75%</t>
        </is>
      </c>
      <c r="B5" s="4">
        <v>191.8365</v>
      </c>
      <c r="C5" s="4">
        <v>301.4574</v>
      </c>
      <c r="D5" s="4">
        <v>411.0783</v>
      </c>
      <c r="E5" s="4">
        <v>520.6991</v>
      </c>
      <c r="F5" s="4">
        <v>630.32</v>
      </c>
      <c r="G5" s="4">
        <v>739.9409</v>
      </c>
      <c r="H5" s="4">
        <v>849.5617</v>
      </c>
    </row>
    <row r="6">
      <c r="A6" t="inlineStr" s="1">
        <is>
          <t xml:space="preserve">9.50%</t>
        </is>
      </c>
      <c r="B6" s="4">
        <v>169.7015</v>
      </c>
      <c r="C6" s="4">
        <v>266.6738</v>
      </c>
      <c r="D6" s="4">
        <v>363.6462</v>
      </c>
      <c r="E6" s="4">
        <v>460.6185</v>
      </c>
      <c r="F6" s="4">
        <v>557.5908</v>
      </c>
      <c r="G6" s="4">
        <v>654.5631</v>
      </c>
      <c r="H6" s="4">
        <v>751.5354</v>
      </c>
    </row>
    <row r="7">
      <c r="A7" t="inlineStr" s="1">
        <is>
          <t xml:space="preserve">10.25%</t>
        </is>
      </c>
      <c r="B7" s="4">
        <v>152.1462</v>
      </c>
      <c r="C7" s="4">
        <v>239.0869</v>
      </c>
      <c r="D7" s="4">
        <v>326.0276</v>
      </c>
      <c r="E7" s="4">
        <v>412.9683</v>
      </c>
      <c r="F7" s="4">
        <v>499.909</v>
      </c>
      <c r="G7" s="4">
        <v>586.8497</v>
      </c>
      <c r="H7" s="4">
        <v>673.7903</v>
      </c>
    </row>
    <row r="8">
      <c r="A8" t="inlineStr" s="1">
        <is>
          <t xml:space="preserve">11.00%</t>
        </is>
      </c>
      <c r="B8" s="4">
        <v>137.8825</v>
      </c>
      <c r="C8" s="4">
        <v>216.6725</v>
      </c>
      <c r="D8" s="4">
        <v>295.4625</v>
      </c>
      <c r="E8" s="4">
        <v>374.2525</v>
      </c>
      <c r="F8" s="4">
        <v>453.0425</v>
      </c>
      <c r="G8" s="4">
        <v>531.8325</v>
      </c>
      <c r="H8" s="4">
        <v>610.6225</v>
      </c>
    </row>
    <row r="9"/>
    <row r="10">
      <c r="A10" t="inlineStr">
        <is>
          <t xml:space="preserve">Bold cells ≥ current price (185.42). Dominated by cost of equity and sustainable ROE.</t>
        </is>
      </c>
    </row>
  </sheetData>
</worksheet>
</file>