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ResidualIncome" sheetId="3" r:id="rId3"/>
    <sheet name="Scenarios" sheetId="4" r:id="rId4"/>
    <sheet name="Sensitivity" sheetId="5" r:id="rId5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(financial frame) — NOBA Bank (NOBA.ST)</t>
        </is>
      </c>
    </row>
    <row r="2">
      <c r="A2" t="inlineStr">
        <is>
          <t xml:space="preserve">equity frame (residual income / ROE − Ke)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ROE</t>
        </is>
      </c>
      <c r="B5" s="3">
        <v>0.1198</v>
      </c>
    </row>
    <row r="6">
      <c r="A6" t="inlineStr">
        <is>
          <t xml:space="preserve">Book value / share</t>
        </is>
      </c>
      <c r="B6" s="2">
        <v>55.36</v>
      </c>
    </row>
    <row r="7">
      <c r="A7" t="inlineStr">
        <is>
          <t xml:space="preserve">Sustainable ROE (observed)</t>
        </is>
      </c>
      <c r="B7" s="3">
        <v>0.1296</v>
      </c>
    </row>
    <row r="8">
      <c r="A8" t="inlineStr">
        <is>
          <t xml:space="preserve">Cost of equity Ke</t>
        </is>
      </c>
      <c r="B8" s="3">
        <v>0.095</v>
      </c>
    </row>
    <row r="9">
      <c r="A9" t="inlineStr">
        <is>
          <t xml:space="preserve">ROE − Ke spread (pp)</t>
        </is>
      </c>
      <c r="B9" s="2">
        <v>3.46</v>
      </c>
    </row>
    <row r="10">
      <c r="A10" t="inlineStr">
        <is>
          <t xml:space="preserve">Current P/B</t>
        </is>
      </c>
      <c r="B10" s="2">
        <v>1.382</v>
      </c>
    </row>
    <row r="11">
      <c r="A11" t="inlineStr">
        <is>
          <t xml:space="preserve">Justified P/B</t>
        </is>
      </c>
      <c r="B11" s="2">
        <v>1.532</v>
      </c>
    </row>
    <row r="12"/>
    <row r="13">
      <c r="A13" t="inlineStr" s="1">
        <is>
          <t xml:space="preserve">Tabs</t>
        </is>
      </c>
      <c r="B13" t="inlineStr">
        <is>
          <t xml:space="preserve">Summary → Inputs → ResidualIncome → Scenarios → Sensitivity</t>
        </is>
      </c>
    </row>
    <row r="14">
      <c r="A14" t="inlineStr">
        <is>
          <t xml:space="preserve">Blue cells on Inputs are the only edits; the underwriting bridge needs a financial deep-dive [DATA SAKNAS].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Book equity</t>
        </is>
      </c>
      <c r="B2" s="5">
        <v>27678.0</v>
      </c>
    </row>
    <row r="3">
      <c r="A3" t="inlineStr">
        <is>
          <t xml:space="preserve">Sustainable ROE</t>
        </is>
      </c>
      <c r="B3" s="6">
        <v>0.1296</v>
      </c>
    </row>
    <row r="4">
      <c r="A4" t="inlineStr">
        <is>
          <t xml:space="preserve">Cost of equity Ke</t>
        </is>
      </c>
      <c r="B4" s="6">
        <v>0.095</v>
      </c>
    </row>
    <row r="5">
      <c r="A5" t="inlineStr">
        <is>
          <t xml:space="preserve">Terminal growth g∞</t>
        </is>
      </c>
      <c r="B5" s="6">
        <v>0.03</v>
      </c>
    </row>
    <row r="6">
      <c r="A6" t="inlineStr">
        <is>
          <t xml:space="preserve">Book-equity growth g (explicit)</t>
        </is>
      </c>
      <c r="B6" s="6">
        <v>0.03</v>
      </c>
    </row>
    <row r="7">
      <c r="A7" t="inlineStr">
        <is>
          <t xml:space="preserve">Explicit horizon N (yrs)</t>
        </is>
      </c>
      <c r="B7" s="7">
        <v>10</v>
      </c>
    </row>
    <row r="8">
      <c r="A8" t="inlineStr">
        <is>
          <t xml:space="preserve">Shares (m)</t>
        </is>
      </c>
      <c r="B8" s="5">
        <v>500.0</v>
      </c>
    </row>
    <row r="9">
      <c r="A9" t="inlineStr">
        <is>
          <t xml:space="preserve">Share price</t>
        </is>
      </c>
      <c r="B9" s="5">
        <v>76.5</v>
      </c>
    </row>
    <row r="10"/>
    <row r="11">
      <c r="A11" t="inlineStr">
        <is>
          <t xml:space="preserve">Book value / share  = equity / shares</t>
        </is>
      </c>
      <c r="B11" s="2">
        <f>B2/B8</f>
        <v>55.36</v>
      </c>
    </row>
    <row r="12">
      <c r="A12" t="inlineStr">
        <is>
          <t xml:space="preserve">Market cap  = price × shares</t>
        </is>
      </c>
      <c r="B12" s="4">
        <f>B9*B8</f>
        <v>38250.0</v>
      </c>
    </row>
    <row r="13">
      <c r="A13" t="inlineStr">
        <is>
          <t xml:space="preserve">Current P/B  = mcap / book</t>
        </is>
      </c>
      <c r="B13" s="2">
        <f>B12/B2</f>
        <v>1.3819640147409495</v>
      </c>
    </row>
    <row r="14">
      <c r="A14" t="inlineStr">
        <is>
          <t xml:space="preserve">Justified P/B  = (ROE−g)/(Ke−g)</t>
        </is>
      </c>
      <c r="B14" s="2">
        <f>(B3-B6)/(B4-B6)</f>
        <v>1.5323076923076921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RESIDUAL INCOME ON EQUITY — discounted at Ke (Inputs!$B$4)</t>
        </is>
      </c>
    </row>
    <row r="2"/>
    <row r="3">
      <c r="A3" t="inlineStr" s="1">
        <is>
          <t xml:space="preserve">Year</t>
        </is>
      </c>
      <c r="B3" t="inlineStr" s="1">
        <is>
          <t xml:space="preserve">Opening book equity</t>
        </is>
      </c>
      <c r="C3" t="inlineStr" s="1">
        <is>
          <t xml:space="preserve">ROE − Ke spread</t>
        </is>
      </c>
      <c r="D3" t="inlineStr" s="1">
        <is>
          <t xml:space="preserve">Residual income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</f>
        <v>27678.0</v>
      </c>
      <c r="C4" s="3">
        <f>Inputs!$B$3-Inputs!$B$4</f>
        <v>0.03459999999999999</v>
      </c>
      <c r="D4" s="2">
        <f>B4*C4</f>
        <v>957.6587999999998</v>
      </c>
      <c r="E4" s="3">
        <f>1/(1+Inputs!$B$4)^A4</f>
        <v>0.9132420091324202</v>
      </c>
      <c r="F4" s="2">
        <f>D4*E4</f>
        <v>874.5742465753424</v>
      </c>
    </row>
    <row r="5">
      <c r="A5" s="4">
        <v>2.0</v>
      </c>
      <c r="B5" s="2">
        <f>B4*(1+Inputs!$B$6)</f>
        <v>28508.34</v>
      </c>
      <c r="C5" s="3">
        <f>Inputs!$B$3-Inputs!$B$4</f>
        <v>0.03459999999999999</v>
      </c>
      <c r="D5" s="2">
        <f>B5*C5</f>
        <v>986.3885639999997</v>
      </c>
      <c r="E5" s="3">
        <f>1/(1+Inputs!$B$4)^A5</f>
        <v>0.8340109672442193</v>
      </c>
      <c r="F5" s="2">
        <f>D5*E5</f>
        <v>822.6588803402763</v>
      </c>
    </row>
    <row r="6">
      <c r="A6" s="4">
        <v>3.0</v>
      </c>
      <c r="B6" s="2">
        <f>B5*(1+Inputs!$B$6)</f>
        <v>29363.590200000002</v>
      </c>
      <c r="C6" s="3">
        <f>Inputs!$B$3-Inputs!$B$4</f>
        <v>0.03459999999999999</v>
      </c>
      <c r="D6" s="2">
        <f>B6*C6</f>
        <v>1015.9802209199999</v>
      </c>
      <c r="E6" s="3">
        <f>1/(1+Inputs!$B$4)^A6</f>
        <v>0.7616538513645839</v>
      </c>
      <c r="F6" s="2">
        <f>D6*E6</f>
        <v>773.8252481739586</v>
      </c>
    </row>
    <row r="7">
      <c r="A7" s="4">
        <v>4.0</v>
      </c>
      <c r="B7" s="2">
        <f>B6*(1+Inputs!$B$6)</f>
        <v>30244.497906000004</v>
      </c>
      <c r="C7" s="3">
        <f>Inputs!$B$3-Inputs!$B$4</f>
        <v>0.03459999999999999</v>
      </c>
      <c r="D7" s="2">
        <f>B7*C7</f>
        <v>1046.4596275476</v>
      </c>
      <c r="E7" s="3">
        <f>1/(1+Inputs!$B$4)^A7</f>
        <v>0.6955742934836383</v>
      </c>
      <c r="F7" s="2">
        <f>D7*E7</f>
        <v>727.8904160905731</v>
      </c>
    </row>
    <row r="8">
      <c r="A8" s="4">
        <v>5.0</v>
      </c>
      <c r="B8" s="2">
        <f>B7*(1+Inputs!$B$6)</f>
        <v>31151.832843180004</v>
      </c>
      <c r="C8" s="3">
        <f>Inputs!$B$3-Inputs!$B$4</f>
        <v>0.03459999999999999</v>
      </c>
      <c r="D8" s="2">
        <f>B8*C8</f>
        <v>1077.8534163740278</v>
      </c>
      <c r="E8" s="3">
        <f>1/(1+Inputs!$B$4)^A8</f>
        <v>0.6352276652818615</v>
      </c>
      <c r="F8" s="2">
        <f>D8*E8</f>
        <v>684.6823091993518</v>
      </c>
    </row>
    <row r="9">
      <c r="A9" s="4">
        <v>6.0</v>
      </c>
      <c r="B9" s="2">
        <f>B8*(1+Inputs!$B$6)</f>
        <v>32086.387828475406</v>
      </c>
      <c r="C9" s="3">
        <f>Inputs!$B$3-Inputs!$B$4</f>
        <v>0.03459999999999999</v>
      </c>
      <c r="D9" s="2">
        <f>B9*C9</f>
        <v>1110.1890188652487</v>
      </c>
      <c r="E9" s="3">
        <f>1/(1+Inputs!$B$4)^A9</f>
        <v>0.5801165892985036</v>
      </c>
      <c r="F9" s="2">
        <f>D9*E9</f>
        <v>644.0390671007602</v>
      </c>
    </row>
    <row r="10">
      <c r="A10" s="4">
        <v>7.0</v>
      </c>
      <c r="B10" s="2">
        <f>B9*(1+Inputs!$B$6)</f>
        <v>33048.97946332967</v>
      </c>
      <c r="C10" s="3">
        <f>Inputs!$B$3-Inputs!$B$4</f>
        <v>0.03459999999999999</v>
      </c>
      <c r="D10" s="2">
        <f>B10*C10</f>
        <v>1143.4946894312063</v>
      </c>
      <c r="E10" s="3">
        <f>1/(1+Inputs!$B$4)^A10</f>
        <v>0.5297868395420124</v>
      </c>
      <c r="F10" s="2">
        <f>D10*E10</f>
        <v>605.8084375468338</v>
      </c>
    </row>
    <row r="11">
      <c r="A11" s="4">
        <v>8.0</v>
      </c>
      <c r="B11" s="2">
        <f>B10*(1+Inputs!$B$6)</f>
        <v>34040.44884722956</v>
      </c>
      <c r="C11" s="3">
        <f>Inputs!$B$3-Inputs!$B$4</f>
        <v>0.03459999999999999</v>
      </c>
      <c r="D11" s="2">
        <f>B11*C11</f>
        <v>1177.7995301141427</v>
      </c>
      <c r="E11" s="3">
        <f>1/(1+Inputs!$B$4)^A11</f>
        <v>0.4838235977552625</v>
      </c>
      <c r="F11" s="2">
        <f>D11*E11</f>
        <v>569.8472060942822</v>
      </c>
    </row>
    <row r="12">
      <c r="A12" s="4">
        <v>9.0</v>
      </c>
      <c r="B12" s="2">
        <f>B11*(1+Inputs!$B$6)</f>
        <v>35061.662312646455</v>
      </c>
      <c r="C12" s="3">
        <f>Inputs!$B$3-Inputs!$B$4</f>
        <v>0.03459999999999999</v>
      </c>
      <c r="D12" s="2">
        <f>B12*C12</f>
        <v>1213.133516017567</v>
      </c>
      <c r="E12" s="3">
        <f>1/(1+Inputs!$B$4)^A12</f>
        <v>0.4418480344796918</v>
      </c>
      <c r="F12" s="2">
        <f>D12*E12</f>
        <v>536.0206596137997</v>
      </c>
    </row>
    <row r="13">
      <c r="A13" s="4">
        <v>10.0</v>
      </c>
      <c r="B13" s="2">
        <f>B12*(1+Inputs!$B$6)</f>
        <v>36113.51218202585</v>
      </c>
      <c r="C13" s="3">
        <f>Inputs!$B$3-Inputs!$B$4</f>
        <v>0.03459999999999999</v>
      </c>
      <c r="D13" s="2">
        <f>B13*C13</f>
        <v>1249.527521498094</v>
      </c>
      <c r="E13" s="3">
        <f>1/(1+Inputs!$B$4)^A13</f>
        <v>0.40351418673944456</v>
      </c>
      <c r="F13" s="2">
        <f>D13*E13</f>
        <v>504.2020816458573</v>
      </c>
    </row>
    <row r="14"/>
    <row r="15">
      <c r="A15" t="inlineStr">
        <is>
          <t xml:space="preserve">Sum PV of residual income (explicit)</t>
        </is>
      </c>
      <c r="B15" s="2">
        <f>SUM(F4:F13)</f>
        <v>0</v>
      </c>
    </row>
    <row r="16">
      <c r="A16" t="inlineStr">
        <is>
          <t xml:space="preserve">Terminal RI value (Gordon on RI_N)</t>
        </is>
      </c>
      <c r="B16" s="2">
        <f>D13*(1+Inputs!$B$5)/(Inputs!$B$4-Inputs!$B$5)</f>
        <v>0</v>
      </c>
    </row>
    <row r="17">
      <c r="A17" t="inlineStr">
        <is>
          <t xml:space="preserve">PV of terminal value</t>
        </is>
      </c>
      <c r="B17" s="2">
        <f>B16*E13</f>
        <v>0</v>
      </c>
    </row>
    <row r="18">
      <c r="A18" t="inlineStr">
        <is>
          <t xml:space="preserve">Opening book equity</t>
        </is>
      </c>
      <c r="B18" s="4">
        <f>Inputs!$B$2</f>
        <v>27678.0</v>
      </c>
    </row>
    <row r="19">
      <c r="A19" t="inlineStr">
        <is>
          <t xml:space="preserve">Equity value  = book + ΣPV(RI) + PV(TV)</t>
        </is>
      </c>
      <c r="B19" s="4">
        <f>B18+B15+B17</f>
        <v>0</v>
      </c>
    </row>
    <row r="20">
      <c r="A20" t="inlineStr">
        <is>
          <t xml:space="preserve">Fair value / share</t>
        </is>
      </c>
      <c r="B20" s="2">
        <f>B19/Inputs!$B$8</f>
        <v>0</v>
      </c>
    </row>
    <row r="21">
      <c r="A21" t="inlineStr">
        <is>
          <t xml:space="preserve">Current price</t>
        </is>
      </c>
      <c r="B21" s="2">
        <f>Inputs!$B$9</f>
        <v>76.5</v>
      </c>
    </row>
    <row r="22">
      <c r="A22" t="inlineStr">
        <is>
          <t xml:space="preserve">Upside vs price</t>
        </is>
      </c>
      <c r="B22" s="3">
        <f>B20/B21-1</f>
        <v>0</v>
      </c>
    </row>
    <row r="23"/>
    <row r="24">
      <c r="A24" t="inlineStr">
        <is>
          <t xml:space="preserve">Market-implied ROE (solved, single-stage)</t>
        </is>
      </c>
      <c r="B24" s="3">
        <v>0.1198</v>
      </c>
    </row>
    <row r="25">
      <c r="A25" t="inlineStr">
        <is>
          <t xml:space="preserve">  → reproduce: Goal Seek B20 = price by changing Inputs!B3 (ROE). Equity frame — no net-debt bridge.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ROE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ROE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95.0</v>
      </c>
      <c r="C4" s="3">
        <v>0.1415</v>
      </c>
      <c r="D4" s="3">
        <v>0.3</v>
      </c>
      <c r="E4" s="3">
        <v>0.2418</v>
      </c>
    </row>
    <row r="5">
      <c r="A5" t="inlineStr">
        <is>
          <t xml:space="preserve">Base</t>
        </is>
      </c>
      <c r="B5" s="2">
        <v>82.0</v>
      </c>
      <c r="C5" s="3">
        <v>0.1263</v>
      </c>
      <c r="D5" s="3">
        <v>0.45</v>
      </c>
      <c r="E5" s="3">
        <v>0.0719</v>
      </c>
    </row>
    <row r="6">
      <c r="A6" t="inlineStr">
        <is>
          <t xml:space="preserve">Bear</t>
        </is>
      </c>
      <c r="B6" s="2">
        <v>65.0</v>
      </c>
      <c r="C6" s="3">
        <v>0.1063</v>
      </c>
      <c r="D6" s="3">
        <v>0.25</v>
      </c>
      <c r="E6" s="3">
        <v>-0.1503</v>
      </c>
    </row>
    <row r="7">
      <c r="A7" t="inlineStr" s="1">
        <is>
          <t xml:space="preserve">E[r] (probability-weighted)</t>
        </is>
      </c>
      <c r="E7" s="3">
        <v>0.0673</v>
      </c>
    </row>
    <row r="8"/>
    <row r="9">
      <c r="A9" t="inlineStr">
        <is>
          <t xml:space="preserve">Targets are analyst-authored; the implied ROE is the sustainable ROE each target prices in.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Ke × ROE</t>
        </is>
      </c>
    </row>
    <row r="2"/>
    <row r="3">
      <c r="A3" t="inlineStr" s="1">
        <is>
          <t xml:space="preserve">Ke \ ROE</t>
        </is>
      </c>
      <c r="B3" t="inlineStr" s="1">
        <is>
          <t xml:space="preserve">10%</t>
        </is>
      </c>
      <c r="C3" t="inlineStr" s="1">
        <is>
          <t xml:space="preserve">14%</t>
        </is>
      </c>
      <c r="D3" t="inlineStr" s="1">
        <is>
          <t xml:space="preserve">18%</t>
        </is>
      </c>
      <c r="E3" t="inlineStr" s="1">
        <is>
          <t xml:space="preserve">22%</t>
        </is>
      </c>
      <c r="F3" t="inlineStr" s="1">
        <is>
          <t xml:space="preserve">26%</t>
        </is>
      </c>
      <c r="G3" t="inlineStr" s="1">
        <is>
          <t xml:space="preserve">30%</t>
        </is>
      </c>
      <c r="H3" t="inlineStr" s="1">
        <is>
          <t xml:space="preserve">34%</t>
        </is>
      </c>
    </row>
    <row r="4">
      <c r="A4" t="inlineStr" s="1">
        <is>
          <t xml:space="preserve">8.00%</t>
        </is>
      </c>
      <c r="B4" s="4">
        <v>77.504</v>
      </c>
      <c r="C4" s="4">
        <v>121.792</v>
      </c>
      <c r="D4" s="4">
        <v>166.08</v>
      </c>
      <c r="E4" s="4">
        <v>210.368</v>
      </c>
      <c r="F4" s="4">
        <v>254.656</v>
      </c>
      <c r="G4" s="4">
        <v>298.944</v>
      </c>
      <c r="H4" s="4">
        <v>343.232</v>
      </c>
    </row>
    <row r="5">
      <c r="A5" t="inlineStr" s="1">
        <is>
          <t xml:space="preserve">8.75%</t>
        </is>
      </c>
      <c r="B5" s="4">
        <v>67.3948</v>
      </c>
      <c r="C5" s="4">
        <v>105.9061</v>
      </c>
      <c r="D5" s="4">
        <v>144.4174</v>
      </c>
      <c r="E5" s="4">
        <v>182.9287</v>
      </c>
      <c r="F5" s="4">
        <v>221.44</v>
      </c>
      <c r="G5" s="4">
        <v>259.9513</v>
      </c>
      <c r="H5" s="4">
        <v>298.4626</v>
      </c>
    </row>
    <row r="6">
      <c r="A6" t="inlineStr" s="1">
        <is>
          <t xml:space="preserve">9.50%</t>
        </is>
      </c>
      <c r="B6" s="4">
        <v>59.6185</v>
      </c>
      <c r="C6" s="4">
        <v>93.6862</v>
      </c>
      <c r="D6" s="4">
        <v>127.7538</v>
      </c>
      <c r="E6" s="4">
        <v>161.8215</v>
      </c>
      <c r="F6" s="4">
        <v>195.8892</v>
      </c>
      <c r="G6" s="4">
        <v>229.9569</v>
      </c>
      <c r="H6" s="4">
        <v>264.0246</v>
      </c>
    </row>
    <row r="7">
      <c r="A7" t="inlineStr" s="1">
        <is>
          <t xml:space="preserve">10.25%</t>
        </is>
      </c>
      <c r="B7" s="4">
        <v>53.451</v>
      </c>
      <c r="C7" s="4">
        <v>83.9945</v>
      </c>
      <c r="D7" s="4">
        <v>114.5379</v>
      </c>
      <c r="E7" s="4">
        <v>145.0814</v>
      </c>
      <c r="F7" s="4">
        <v>175.6248</v>
      </c>
      <c r="G7" s="4">
        <v>206.1683</v>
      </c>
      <c r="H7" s="4">
        <v>236.7117</v>
      </c>
    </row>
    <row r="8">
      <c r="A8" t="inlineStr" s="1">
        <is>
          <t xml:space="preserve">11.00%</t>
        </is>
      </c>
      <c r="B8" s="4">
        <v>48.44</v>
      </c>
      <c r="C8" s="4">
        <v>76.12</v>
      </c>
      <c r="D8" s="4">
        <v>103.8</v>
      </c>
      <c r="E8" s="4">
        <v>131.48</v>
      </c>
      <c r="F8" s="4">
        <v>159.16</v>
      </c>
      <c r="G8" s="4">
        <v>186.84</v>
      </c>
      <c r="H8" s="4">
        <v>214.52</v>
      </c>
    </row>
    <row r="9"/>
    <row r="10">
      <c r="A10" t="inlineStr">
        <is>
          <t xml:space="preserve">Bold cells ≥ current price (76.5). Dominated by cost of equity and sustainable ROE.</t>
        </is>
      </c>
    </row>
  </sheetData>
</worksheet>
</file>