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Demant (DEMANT.CO)</t>
        </is>
      </c>
    </row>
    <row r="2">
      <c r="A2" t="inlineStr">
        <is>
          <t xml:space="preserve">operating frame (NOPAT / Invested Capital) · DKK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0.094</v>
      </c>
    </row>
    <row r="6">
      <c r="A6" t="inlineStr">
        <is>
          <t xml:space="preserve">No-growth value / share</t>
        </is>
      </c>
      <c r="B6" s="2">
        <v>92.3422</v>
      </c>
    </row>
    <row r="7">
      <c r="A7" t="inlineStr">
        <is>
          <t xml:space="preserve">ROIC</t>
        </is>
      </c>
      <c r="B7" s="3">
        <v>0.0989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1.89</v>
      </c>
    </row>
    <row r="10">
      <c r="A10" t="inlineStr">
        <is>
          <t xml:space="preserve">Economic Profit / EVA</t>
        </is>
      </c>
      <c r="B10" s="2">
        <v>558.84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2925.0</v>
      </c>
    </row>
    <row r="3">
      <c r="A3" t="inlineStr">
        <is>
          <t xml:space="preserve">ROIC</t>
        </is>
      </c>
      <c r="B3" s="6">
        <v>0.0989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19658.0</v>
      </c>
    </row>
    <row r="8">
      <c r="A8" t="inlineStr">
        <is>
          <t xml:space="preserve">Shares (m)</t>
        </is>
      </c>
      <c r="B8" s="5">
        <v>213.794</v>
      </c>
    </row>
    <row r="9">
      <c r="A9" t="inlineStr">
        <is>
          <t xml:space="preserve">Share price</t>
        </is>
      </c>
      <c r="B9" s="5">
        <v>243.4</v>
      </c>
    </row>
    <row r="10">
      <c r="A10" t="inlineStr">
        <is>
          <t xml:space="preserve">Stage-1 growth g (engine driver)</t>
        </is>
      </c>
      <c r="B10" s="6">
        <v>0.094</v>
      </c>
    </row>
    <row r="11"/>
    <row r="12">
      <c r="A12" t="inlineStr">
        <is>
          <t xml:space="preserve">Invested Capital  = NOPAT / ROIC</t>
        </is>
      </c>
      <c r="B12" s="2">
        <f>B2/B3</f>
        <v>29577.0</v>
      </c>
    </row>
    <row r="13">
      <c r="A13" t="inlineStr">
        <is>
          <t xml:space="preserve">Market cap  = price × shares</t>
        </is>
      </c>
      <c r="B13" s="4">
        <f>B9*B8</f>
        <v>52037.4596</v>
      </c>
    </row>
    <row r="14">
      <c r="A14" t="inlineStr">
        <is>
          <t xml:space="preserve">Enterprise value  = mcap + net debt</t>
        </is>
      </c>
      <c r="B14" s="4">
        <f>B13+B7</f>
        <v>71695.5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2925.0</v>
      </c>
    </row>
    <row r="4">
      <c r="A4" t="inlineStr">
        <is>
          <t xml:space="preserve">Invested Capital</t>
        </is>
      </c>
      <c r="B4" s="2">
        <f>Inputs!B12</f>
        <v>29577.0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2366.16</v>
      </c>
    </row>
    <row r="7">
      <c r="A7" t="inlineStr">
        <is>
          <t xml:space="preserve">Economic Profit (EVA)  = NOPAT − charge</t>
        </is>
      </c>
      <c r="B7" s="2">
        <f>Inputs!B2-Inputs!B12*Inputs!B4</f>
        <v>558.8400000000001</v>
      </c>
    </row>
    <row r="8">
      <c r="A8" t="inlineStr">
        <is>
          <t xml:space="preserve">ROIC</t>
        </is>
      </c>
      <c r="B8" s="3">
        <f>Inputs!B3</f>
        <v>0.0989</v>
      </c>
    </row>
    <row r="9">
      <c r="A9" t="inlineStr">
        <is>
          <t xml:space="preserve">ROIC − WACC spread</t>
        </is>
      </c>
      <c r="B9" s="3">
        <f>Inputs!B3-Inputs!B4</f>
        <v>0.0189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3199.9500000000003</v>
      </c>
      <c r="C4" s="3">
        <f>Inputs!$B$10/Inputs!$B$3</f>
        <v>0.95</v>
      </c>
      <c r="D4" s="2">
        <f>B4*(1-C4)</f>
        <v>159.99750000000014</v>
      </c>
      <c r="E4" s="3">
        <f>1/(1+Inputs!$B$4)^A4</f>
        <v>0.9259259259259258</v>
      </c>
      <c r="F4" s="2">
        <f>D4*E4</f>
        <v>148.14583333333346</v>
      </c>
    </row>
    <row r="5">
      <c r="A5" s="4">
        <v>2.0</v>
      </c>
      <c r="B5" s="2">
        <f>B4*(1+Inputs!$B$10)</f>
        <v>3500.7453000000005</v>
      </c>
      <c r="C5" s="3">
        <f>Inputs!$B$10/Inputs!$B$3</f>
        <v>0.95</v>
      </c>
      <c r="D5" s="2">
        <f>B5*(1-C5)</f>
        <v>175.0372650000002</v>
      </c>
      <c r="E5" s="3">
        <f>1/(1+Inputs!$B$4)^A5</f>
        <v>0.8573388203017832</v>
      </c>
      <c r="F5" s="2">
        <f>D5*E5</f>
        <v>150.06624228395077</v>
      </c>
    </row>
    <row r="6">
      <c r="A6" s="4">
        <v>3.0</v>
      </c>
      <c r="B6" s="2">
        <f>B5*(1+Inputs!$B$10)</f>
        <v>3829.815358200001</v>
      </c>
      <c r="C6" s="3">
        <f>Inputs!$B$10/Inputs!$B$3</f>
        <v>0.95</v>
      </c>
      <c r="D6" s="2">
        <f>B6*(1-C6)</f>
        <v>191.49076791000022</v>
      </c>
      <c r="E6" s="3">
        <f>1/(1+Inputs!$B$4)^A6</f>
        <v>0.7938322410201696</v>
      </c>
      <c r="F6" s="2">
        <f>D6*E6</f>
        <v>152.01154542466864</v>
      </c>
    </row>
    <row r="7">
      <c r="A7" s="4">
        <v>4.0</v>
      </c>
      <c r="B7" s="2">
        <f>B6*(1+Inputs!$B$10)</f>
        <v>4189.818001870802</v>
      </c>
      <c r="C7" s="3">
        <f>Inputs!$B$10/Inputs!$B$3</f>
        <v>0.95</v>
      </c>
      <c r="D7" s="2">
        <f>B7*(1-C7)</f>
        <v>209.49090009354026</v>
      </c>
      <c r="E7" s="3">
        <f>1/(1+Inputs!$B$4)^A7</f>
        <v>0.7350298527964533</v>
      </c>
      <c r="F7" s="2">
        <f>D7*E7</f>
        <v>153.9820654579514</v>
      </c>
    </row>
    <row r="8">
      <c r="A8" s="4">
        <v>5.0</v>
      </c>
      <c r="B8" s="2">
        <f>B7*(1+Inputs!$B$10)</f>
        <v>4583.660894046658</v>
      </c>
      <c r="C8" s="3">
        <f>Inputs!$B$10/Inputs!$B$3</f>
        <v>0.95</v>
      </c>
      <c r="D8" s="2">
        <f>B8*(1-C8)</f>
        <v>229.1830447023331</v>
      </c>
      <c r="E8" s="3">
        <f>1/(1+Inputs!$B$4)^A8</f>
        <v>0.6805831970337529</v>
      </c>
      <c r="F8" s="2">
        <f>D8*E8</f>
        <v>155.97812926944337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243.4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0.094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300.0</v>
      </c>
      <c r="C4" s="3">
        <v>0.094</v>
      </c>
      <c r="D4" s="3">
        <v>0.3</v>
      </c>
      <c r="E4" s="3">
        <v>0.2325</v>
      </c>
    </row>
    <row r="5">
      <c r="A5" t="inlineStr">
        <is>
          <t xml:space="preserve">Base</t>
        </is>
      </c>
      <c r="B5" s="2">
        <v>245.0</v>
      </c>
      <c r="C5" s="3">
        <v>0.094</v>
      </c>
      <c r="D5" s="3">
        <v>0.45</v>
      </c>
      <c r="E5" s="3">
        <v>0.0066</v>
      </c>
    </row>
    <row r="6">
      <c r="A6" t="inlineStr">
        <is>
          <t xml:space="preserve">Bear</t>
        </is>
      </c>
      <c r="B6" s="2">
        <v>190.0</v>
      </c>
      <c r="C6" s="3">
        <v>0.094</v>
      </c>
      <c r="D6" s="3">
        <v>0.25</v>
      </c>
      <c r="E6" s="3">
        <v>-0.2194</v>
      </c>
    </row>
    <row r="7">
      <c r="A7" t="inlineStr" s="1">
        <is>
          <t xml:space="preserve">E[r] (probability-weighted)</t>
        </is>
      </c>
      <c r="E7" s="3">
        <v>0.0179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156.11</v>
      </c>
      <c r="C4" s="4">
        <v>172.8671</v>
      </c>
      <c r="D4" s="4">
        <v>184.5008</v>
      </c>
      <c r="E4" s="4">
        <v>202.6269</v>
      </c>
      <c r="F4" s="4">
        <v>215.1465</v>
      </c>
      <c r="G4" s="4">
        <v>247.8651</v>
      </c>
    </row>
    <row r="5">
      <c r="A5" t="inlineStr" s="1">
        <is>
          <t xml:space="preserve">7.25%</t>
        </is>
      </c>
      <c r="B5" s="4">
        <v>119.2359</v>
      </c>
      <c r="C5" s="4">
        <v>130.5557</v>
      </c>
      <c r="D5" s="4">
        <v>138.217</v>
      </c>
      <c r="E5" s="4">
        <v>149.8248</v>
      </c>
      <c r="F5" s="4">
        <v>157.6022</v>
      </c>
      <c r="G5" s="4">
        <v>176.9535</v>
      </c>
    </row>
    <row r="6">
      <c r="A6" t="inlineStr" s="1">
        <is>
          <t xml:space="preserve">8.00%</t>
        </is>
      </c>
      <c r="B6" s="4">
        <v>92.342</v>
      </c>
      <c r="C6" s="4">
        <v>99.8006</v>
      </c>
      <c r="D6" s="4">
        <v>104.6467</v>
      </c>
      <c r="E6" s="4">
        <v>111.644</v>
      </c>
      <c r="F6" s="4">
        <v>116.0734</v>
      </c>
      <c r="G6" s="4">
        <v>126.0123</v>
      </c>
    </row>
    <row r="7">
      <c r="A7" t="inlineStr" s="1">
        <is>
          <t xml:space="preserve">8.75%</t>
        </is>
      </c>
      <c r="B7" s="4">
        <v>71.8385</v>
      </c>
      <c r="C7" s="4">
        <v>76.441</v>
      </c>
      <c r="D7" s="4">
        <v>79.2094</v>
      </c>
      <c r="E7" s="4">
        <v>82.8116</v>
      </c>
      <c r="F7" s="4">
        <v>84.781</v>
      </c>
      <c r="G7" s="4">
        <v>87.8252</v>
      </c>
    </row>
    <row r="8">
      <c r="A8" t="inlineStr" s="1">
        <is>
          <t xml:space="preserve">9.50%</t>
        </is>
      </c>
      <c r="B8" s="4">
        <v>55.674</v>
      </c>
      <c r="C8" s="4">
        <v>58.0991</v>
      </c>
      <c r="D8" s="4">
        <v>59.2876</v>
      </c>
      <c r="E8" s="4">
        <v>60.3149</v>
      </c>
      <c r="F8" s="4">
        <v>60.4233</v>
      </c>
      <c r="G8" s="4">
        <v>58.2701</v>
      </c>
    </row>
    <row r="9"/>
    <row r="10">
      <c r="A10" t="inlineStr">
        <is>
          <t xml:space="preserve">Bold cells ≥ current price (243.4). The conclusion is dominated by WACC and growth.</t>
        </is>
      </c>
    </row>
  </sheetData>
</worksheet>
</file>