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AcadeMedia (ACAD.ST)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0.0731</v>
      </c>
    </row>
    <row r="6">
      <c r="A6" t="inlineStr">
        <is>
          <t xml:space="preserve">No-growth value / share</t>
        </is>
      </c>
      <c r="B6" s="2">
        <v>60.4411</v>
      </c>
    </row>
    <row r="7">
      <c r="A7" t="inlineStr">
        <is>
          <t xml:space="preserve">ROIC</t>
        </is>
      </c>
      <c r="B7" s="3">
        <v>0.0769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-0.31</v>
      </c>
    </row>
    <row r="10">
      <c r="A10" t="inlineStr">
        <is>
          <t xml:space="preserve">Economic Profit / EVA</t>
        </is>
      </c>
      <c r="B10" s="2">
        <v>-56.24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1380.4</v>
      </c>
    </row>
    <row r="3">
      <c r="A3" t="inlineStr">
        <is>
          <t xml:space="preserve">ROIC</t>
        </is>
      </c>
      <c r="B3" s="6">
        <v>0.0769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11332.0</v>
      </c>
    </row>
    <row r="8">
      <c r="A8" t="inlineStr">
        <is>
          <t xml:space="preserve">Shares (m)</t>
        </is>
      </c>
      <c r="B8" s="5">
        <v>99.204</v>
      </c>
    </row>
    <row r="9">
      <c r="A9" t="inlineStr">
        <is>
          <t xml:space="preserve">Share price</t>
        </is>
      </c>
      <c r="B9" s="5">
        <v>104.6</v>
      </c>
    </row>
    <row r="10">
      <c r="A10" t="inlineStr">
        <is>
          <t xml:space="preserve">Stage-1 growth g (engine driver)</t>
        </is>
      </c>
      <c r="B10" s="6">
        <v>0.0731</v>
      </c>
    </row>
    <row r="11"/>
    <row r="12">
      <c r="A12" t="inlineStr">
        <is>
          <t xml:space="preserve">Invested Capital  = NOPAT / ROIC</t>
        </is>
      </c>
      <c r="B12" s="2">
        <f>B2/B3</f>
        <v>17958.0</v>
      </c>
    </row>
    <row r="13">
      <c r="A13" t="inlineStr">
        <is>
          <t xml:space="preserve">Market cap  = price × shares</t>
        </is>
      </c>
      <c r="B13" s="4">
        <f>B9*B8</f>
        <v>10376.738399999998</v>
      </c>
    </row>
    <row r="14">
      <c r="A14" t="inlineStr">
        <is>
          <t xml:space="preserve">Enterprise value  = mcap + net debt</t>
        </is>
      </c>
      <c r="B14" s="4">
        <f>B13+B7</f>
        <v>21708.7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1380.4</v>
      </c>
    </row>
    <row r="4">
      <c r="A4" t="inlineStr">
        <is>
          <t xml:space="preserve">Invested Capital</t>
        </is>
      </c>
      <c r="B4" s="2">
        <f>Inputs!B12</f>
        <v>17958.0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1436.64</v>
      </c>
    </row>
    <row r="7">
      <c r="A7" t="inlineStr">
        <is>
          <t xml:space="preserve">Economic Profit (EVA)  = NOPAT − charge</t>
        </is>
      </c>
      <c r="B7" s="2">
        <f>Inputs!B2-Inputs!B12*Inputs!B4</f>
        <v>-56.24000000000001</v>
      </c>
    </row>
    <row r="8">
      <c r="A8" t="inlineStr">
        <is>
          <t xml:space="preserve">ROIC</t>
        </is>
      </c>
      <c r="B8" s="3">
        <f>Inputs!B3</f>
        <v>0.0769</v>
      </c>
    </row>
    <row r="9">
      <c r="A9" t="inlineStr">
        <is>
          <t xml:space="preserve">ROIC − WACC spread</t>
        </is>
      </c>
      <c r="B9" s="3">
        <f>Inputs!B3-Inputs!B4</f>
        <v>-0.0031000000000000055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1481.30724</v>
      </c>
      <c r="C4" s="3">
        <f>Inputs!$B$10/Inputs!$B$3</f>
        <v>0.95</v>
      </c>
      <c r="D4" s="2">
        <f>B4*(1-C4)</f>
        <v>74.06536200000006</v>
      </c>
      <c r="E4" s="3">
        <f>1/(1+Inputs!$B$4)^A4</f>
        <v>0.9259259259259258</v>
      </c>
      <c r="F4" s="2">
        <f>D4*E4</f>
        <v>68.57903888888895</v>
      </c>
    </row>
    <row r="5">
      <c r="A5" s="4">
        <v>2.0</v>
      </c>
      <c r="B5" s="2">
        <f>B4*(1+Inputs!$B$10)</f>
        <v>1589.590799244</v>
      </c>
      <c r="C5" s="3">
        <f>Inputs!$B$10/Inputs!$B$3</f>
        <v>0.95</v>
      </c>
      <c r="D5" s="2">
        <f>B5*(1-C5)</f>
        <v>79.47953996220006</v>
      </c>
      <c r="E5" s="3">
        <f>1/(1+Inputs!$B$4)^A5</f>
        <v>0.8573388203017832</v>
      </c>
      <c r="F5" s="2">
        <f>D5*E5</f>
        <v>68.14089502932104</v>
      </c>
    </row>
    <row r="6">
      <c r="A6" s="4">
        <v>3.0</v>
      </c>
      <c r="B6" s="2">
        <f>B5*(1+Inputs!$B$10)</f>
        <v>1705.7898866687362</v>
      </c>
      <c r="C6" s="3">
        <f>Inputs!$B$10/Inputs!$B$3</f>
        <v>0.95</v>
      </c>
      <c r="D6" s="2">
        <f>B6*(1-C6)</f>
        <v>85.28949433343689</v>
      </c>
      <c r="E6" s="3">
        <f>1/(1+Inputs!$B$4)^A6</f>
        <v>0.7938322410201696</v>
      </c>
      <c r="F6" s="2">
        <f>D6*E6</f>
        <v>67.70555042218926</v>
      </c>
    </row>
    <row r="7">
      <c r="A7" s="4">
        <v>4.0</v>
      </c>
      <c r="B7" s="2">
        <f>B6*(1+Inputs!$B$10)</f>
        <v>1830.4831273842208</v>
      </c>
      <c r="C7" s="3">
        <f>Inputs!$B$10/Inputs!$B$3</f>
        <v>0.95</v>
      </c>
      <c r="D7" s="2">
        <f>B7*(1-C7)</f>
        <v>91.52415636921113</v>
      </c>
      <c r="E7" s="3">
        <f>1/(1+Inputs!$B$4)^A7</f>
        <v>0.7350298527964533</v>
      </c>
      <c r="F7" s="2">
        <f>D7*E7</f>
        <v>67.27298718338082</v>
      </c>
    </row>
    <row r="8">
      <c r="A8" s="4">
        <v>5.0</v>
      </c>
      <c r="B8" s="2">
        <f>B7*(1+Inputs!$B$10)</f>
        <v>1964.2914439960073</v>
      </c>
      <c r="C8" s="3">
        <f>Inputs!$B$10/Inputs!$B$3</f>
        <v>0.95</v>
      </c>
      <c r="D8" s="2">
        <f>B8*(1-C8)</f>
        <v>98.21457219980046</v>
      </c>
      <c r="E8" s="3">
        <f>1/(1+Inputs!$B$4)^A8</f>
        <v>0.6805831970337529</v>
      </c>
      <c r="F8" s="2">
        <f>D8*E8</f>
        <v>66.84318754304255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104.6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0.0731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130.0</v>
      </c>
      <c r="C4" s="3">
        <v>0.0731</v>
      </c>
      <c r="D4" s="3">
        <v>0.3</v>
      </c>
      <c r="E4" s="3">
        <v>0.2428</v>
      </c>
    </row>
    <row r="5">
      <c r="A5" t="inlineStr">
        <is>
          <t xml:space="preserve">Base</t>
        </is>
      </c>
      <c r="B5" s="2">
        <v>105.0</v>
      </c>
      <c r="C5" s="3">
        <v>0.0731</v>
      </c>
      <c r="D5" s="3">
        <v>0.45</v>
      </c>
      <c r="E5" s="3">
        <v>0.0038</v>
      </c>
    </row>
    <row r="6">
      <c r="A6" t="inlineStr">
        <is>
          <t xml:space="preserve">Bear</t>
        </is>
      </c>
      <c r="B6" s="2">
        <v>80.0</v>
      </c>
      <c r="C6" s="3">
        <v>0.0731</v>
      </c>
      <c r="D6" s="3">
        <v>0.25</v>
      </c>
      <c r="E6" s="3">
        <v>-0.2352</v>
      </c>
    </row>
    <row r="7">
      <c r="A7" t="inlineStr" s="1">
        <is>
          <t xml:space="preserve">E[r] (probability-weighted)</t>
        </is>
      </c>
      <c r="E7" s="3">
        <v>0.0158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119.2397</v>
      </c>
      <c r="C4" s="4">
        <v>127.8173</v>
      </c>
      <c r="D4" s="4">
        <v>133.2696</v>
      </c>
      <c r="E4" s="4">
        <v>140.9236</v>
      </c>
      <c r="F4" s="4">
        <v>145.5944</v>
      </c>
      <c r="G4" s="4">
        <v>155.2925</v>
      </c>
    </row>
    <row r="5">
      <c r="A5" t="inlineStr" s="1">
        <is>
          <t xml:space="preserve">7.25%</t>
        </is>
      </c>
      <c r="B5" s="4">
        <v>85.2548</v>
      </c>
      <c r="C5" s="4">
        <v>88.9737</v>
      </c>
      <c r="D5" s="4">
        <v>90.885</v>
      </c>
      <c r="E5" s="4">
        <v>92.7423</v>
      </c>
      <c r="F5" s="4">
        <v>93.2057</v>
      </c>
      <c r="G5" s="4">
        <v>91.0825</v>
      </c>
    </row>
    <row r="6">
      <c r="A6" t="inlineStr" s="1">
        <is>
          <t xml:space="preserve">8.00%</t>
        </is>
      </c>
      <c r="B6" s="4">
        <v>60.4413</v>
      </c>
      <c r="C6" s="4">
        <v>60.7453</v>
      </c>
      <c r="D6" s="4">
        <v>60.1752</v>
      </c>
      <c r="E6" s="4">
        <v>57.9822</v>
      </c>
      <c r="F6" s="4">
        <v>55.514</v>
      </c>
      <c r="G6" s="4">
        <v>45.1872</v>
      </c>
    </row>
    <row r="7">
      <c r="A7" t="inlineStr" s="1">
        <is>
          <t xml:space="preserve">8.75%</t>
        </is>
      </c>
      <c r="B7" s="4">
        <v>41.5017</v>
      </c>
      <c r="C7" s="4">
        <v>39.3098</v>
      </c>
      <c r="D7" s="4">
        <v>36.9324</v>
      </c>
      <c r="E7" s="4">
        <v>31.7996</v>
      </c>
      <c r="F7" s="4">
        <v>27.211</v>
      </c>
      <c r="G7" s="4">
        <v>10.9788</v>
      </c>
    </row>
    <row r="8">
      <c r="A8" t="inlineStr" s="1">
        <is>
          <t xml:space="preserve">9.50%</t>
        </is>
      </c>
      <c r="B8" s="4">
        <v>26.5512</v>
      </c>
      <c r="C8" s="4">
        <v>22.483</v>
      </c>
      <c r="D8" s="4">
        <v>18.7525</v>
      </c>
      <c r="E8" s="4">
        <v>11.4277</v>
      </c>
      <c r="F8" s="4">
        <v>5.2644</v>
      </c>
      <c r="G8" s="4">
        <v>-15.3281</v>
      </c>
    </row>
    <row r="9"/>
    <row r="10">
      <c r="A10" t="inlineStr">
        <is>
          <t xml:space="preserve">Bold cells ≥ current price (104.6). The conclusion is dominated by WACC and growth.</t>
        </is>
      </c>
    </row>
  </sheetData>
</worksheet>
</file>