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Elisa (ELISA.HE)</t>
        </is>
      </c>
    </row>
    <row r="2">
      <c r="A2" t="inlineStr">
        <is>
          <t xml:space="preserve">operating frame (NOPAT / Invested Capital) · EUR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0.0975</v>
      </c>
    </row>
    <row r="6">
      <c r="A6" t="inlineStr">
        <is>
          <t xml:space="preserve">No-growth value / share</t>
        </is>
      </c>
      <c r="B6" s="2">
        <v>25.2759</v>
      </c>
    </row>
    <row r="7">
      <c r="A7" t="inlineStr">
        <is>
          <t xml:space="preserve">ROIC</t>
        </is>
      </c>
      <c r="B7" s="3">
        <v>0.1399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5.99</v>
      </c>
    </row>
    <row r="10">
      <c r="A10" t="inlineStr">
        <is>
          <t xml:space="preserve">Economic Profit / EVA</t>
        </is>
      </c>
      <c r="B10" s="2">
        <v>164.548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384.5</v>
      </c>
    </row>
    <row r="3">
      <c r="A3" t="inlineStr">
        <is>
          <t xml:space="preserve">ROIC</t>
        </is>
      </c>
      <c r="B3" s="6">
        <v>0.1399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1482.3</v>
      </c>
    </row>
    <row r="8">
      <c r="A8" t="inlineStr">
        <is>
          <t xml:space="preserve">Shares (m)</t>
        </is>
      </c>
      <c r="B8" s="5">
        <v>160.56</v>
      </c>
    </row>
    <row r="9">
      <c r="A9" t="inlineStr">
        <is>
          <t xml:space="preserve">Share price</t>
        </is>
      </c>
      <c r="B9" s="5">
        <v>34.3</v>
      </c>
    </row>
    <row r="10">
      <c r="A10" t="inlineStr">
        <is>
          <t xml:space="preserve">Stage-1 growth g (engine driver)</t>
        </is>
      </c>
      <c r="B10" s="6">
        <v>0.0975</v>
      </c>
    </row>
    <row r="11"/>
    <row r="12">
      <c r="A12" t="inlineStr">
        <is>
          <t xml:space="preserve">Invested Capital  = NOPAT / ROIC</t>
        </is>
      </c>
      <c r="B12" s="2">
        <f>B2/B3</f>
        <v>2749.4</v>
      </c>
    </row>
    <row r="13">
      <c r="A13" t="inlineStr">
        <is>
          <t xml:space="preserve">Market cap  = price × shares</t>
        </is>
      </c>
      <c r="B13" s="4">
        <f>B9*B8</f>
        <v>5507.208</v>
      </c>
    </row>
    <row r="14">
      <c r="A14" t="inlineStr">
        <is>
          <t xml:space="preserve">Enterprise value  = mcap + net debt</t>
        </is>
      </c>
      <c r="B14" s="4">
        <f>B13+B7</f>
        <v>6989.5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384.5</v>
      </c>
    </row>
    <row r="4">
      <c r="A4" t="inlineStr">
        <is>
          <t xml:space="preserve">Invested Capital</t>
        </is>
      </c>
      <c r="B4" s="2">
        <f>Inputs!B12</f>
        <v>2749.4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219.952</v>
      </c>
    </row>
    <row r="7">
      <c r="A7" t="inlineStr">
        <is>
          <t xml:space="preserve">Economic Profit (EVA)  = NOPAT − charge</t>
        </is>
      </c>
      <c r="B7" s="2">
        <f>Inputs!B2-Inputs!B12*Inputs!B4</f>
        <v>164.548</v>
      </c>
    </row>
    <row r="8">
      <c r="A8" t="inlineStr">
        <is>
          <t xml:space="preserve">ROIC</t>
        </is>
      </c>
      <c r="B8" s="3">
        <f>Inputs!B3</f>
        <v>0.1399</v>
      </c>
    </row>
    <row r="9">
      <c r="A9" t="inlineStr">
        <is>
          <t xml:space="preserve">ROIC − WACC spread</t>
        </is>
      </c>
      <c r="B9" s="3">
        <f>Inputs!B3-Inputs!B4</f>
        <v>0.059899999999999995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421.98875</v>
      </c>
      <c r="C4" s="3">
        <f>Inputs!$B$10/Inputs!$B$3</f>
        <v>0.6969263759828449</v>
      </c>
      <c r="D4" s="2">
        <f>B4*(1-C4)</f>
        <v>127.89365975696926</v>
      </c>
      <c r="E4" s="3">
        <f>1/(1+Inputs!$B$4)^A4</f>
        <v>0.9259259259259258</v>
      </c>
      <c r="F4" s="2">
        <f>D4*E4</f>
        <v>118.42005533052708</v>
      </c>
    </row>
    <row r="5">
      <c r="A5" s="4">
        <v>2.0</v>
      </c>
      <c r="B5" s="2">
        <f>B4*(1+Inputs!$B$10)</f>
        <v>463.13265312499993</v>
      </c>
      <c r="C5" s="3">
        <f>Inputs!$B$10/Inputs!$B$3</f>
        <v>0.6969263759828449</v>
      </c>
      <c r="D5" s="2">
        <f>B5*(1-C5)</f>
        <v>140.36329158327374</v>
      </c>
      <c r="E5" s="3">
        <f>1/(1+Inputs!$B$4)^A5</f>
        <v>0.8573388203017832</v>
      </c>
      <c r="F5" s="2">
        <f>D5*E5</f>
        <v>120.33889881967912</v>
      </c>
    </row>
    <row r="6">
      <c r="A6" s="4">
        <v>3.0</v>
      </c>
      <c r="B6" s="2">
        <f>B5*(1+Inputs!$B$10)</f>
        <v>508.2880868046874</v>
      </c>
      <c r="C6" s="3">
        <f>Inputs!$B$10/Inputs!$B$3</f>
        <v>0.6969263759828449</v>
      </c>
      <c r="D6" s="2">
        <f>B6*(1-C6)</f>
        <v>154.0487125126429</v>
      </c>
      <c r="E6" s="3">
        <f>1/(1+Inputs!$B$4)^A6</f>
        <v>0.7938322410201696</v>
      </c>
      <c r="F6" s="2">
        <f>D6*E6</f>
        <v>122.28883468018316</v>
      </c>
    </row>
    <row r="7">
      <c r="A7" s="4">
        <v>4.0</v>
      </c>
      <c r="B7" s="2">
        <f>B6*(1+Inputs!$B$10)</f>
        <v>557.8461752681444</v>
      </c>
      <c r="C7" s="3">
        <f>Inputs!$B$10/Inputs!$B$3</f>
        <v>0.6969263759828449</v>
      </c>
      <c r="D7" s="2">
        <f>B7*(1-C7)</f>
        <v>169.0684619826256</v>
      </c>
      <c r="E7" s="3">
        <f>1/(1+Inputs!$B$4)^A7</f>
        <v>0.7350298527964533</v>
      </c>
      <c r="F7" s="2">
        <f>D7*E7</f>
        <v>124.27036672361204</v>
      </c>
    </row>
    <row r="8">
      <c r="A8" s="4">
        <v>5.0</v>
      </c>
      <c r="B8" s="2">
        <f>B7*(1+Inputs!$B$10)</f>
        <v>612.2361773567884</v>
      </c>
      <c r="C8" s="3">
        <f>Inputs!$B$10/Inputs!$B$3</f>
        <v>0.6969263759828449</v>
      </c>
      <c r="D8" s="2">
        <f>B8*(1-C8)</f>
        <v>185.55263702593157</v>
      </c>
      <c r="E8" s="3">
        <f>1/(1+Inputs!$B$4)^A8</f>
        <v>0.6805831970337529</v>
      </c>
      <c r="F8" s="2">
        <f>D8*E8</f>
        <v>126.28400692515203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34.3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0.0975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46.0</v>
      </c>
      <c r="C4" s="3">
        <v>0.1329</v>
      </c>
      <c r="D4" s="3">
        <v>0.3</v>
      </c>
      <c r="E4" s="3">
        <v>0.3411</v>
      </c>
    </row>
    <row r="5">
      <c r="A5" t="inlineStr">
        <is>
          <t xml:space="preserve">Base</t>
        </is>
      </c>
      <c r="B5" s="2">
        <v>40.0</v>
      </c>
      <c r="C5" s="3">
        <v>0.1329</v>
      </c>
      <c r="D5" s="3">
        <v>0.45</v>
      </c>
      <c r="E5" s="3">
        <v>0.1662</v>
      </c>
    </row>
    <row r="6">
      <c r="A6" t="inlineStr">
        <is>
          <t xml:space="preserve">Bear</t>
        </is>
      </c>
      <c r="B6" s="2">
        <v>25.0</v>
      </c>
      <c r="C6" s="3">
        <v>-0.0033</v>
      </c>
      <c r="D6" s="3">
        <v>0.25</v>
      </c>
      <c r="E6" s="3">
        <v>-0.2711</v>
      </c>
    </row>
    <row r="7">
      <c r="A7" t="inlineStr" s="1">
        <is>
          <t xml:space="preserve">E[r] (probability-weighted)</t>
        </is>
      </c>
      <c r="E7" s="3">
        <v>0.1093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37.5053</v>
      </c>
      <c r="C4" s="4">
        <v>41.9308</v>
      </c>
      <c r="D4" s="4">
        <v>45.0919</v>
      </c>
      <c r="E4" s="4">
        <v>50.1654</v>
      </c>
      <c r="F4" s="4">
        <v>53.7782</v>
      </c>
      <c r="G4" s="4">
        <v>63.662</v>
      </c>
    </row>
    <row r="5">
      <c r="A5" t="inlineStr" s="1">
        <is>
          <t xml:space="preserve">7.25%</t>
        </is>
      </c>
      <c r="B5" s="4">
        <v>30.4307</v>
      </c>
      <c r="C5" s="4">
        <v>33.7862</v>
      </c>
      <c r="D5" s="4">
        <v>36.1639</v>
      </c>
      <c r="E5" s="4">
        <v>39.9497</v>
      </c>
      <c r="F5" s="4">
        <v>42.6238</v>
      </c>
      <c r="G5" s="4">
        <v>49.8552</v>
      </c>
    </row>
    <row r="6">
      <c r="A6" t="inlineStr" s="1">
        <is>
          <t xml:space="preserve">8.00%</t>
        </is>
      </c>
      <c r="B6" s="4">
        <v>25.2756</v>
      </c>
      <c r="C6" s="4">
        <v>27.865</v>
      </c>
      <c r="D6" s="4">
        <v>29.6827</v>
      </c>
      <c r="E6" s="4">
        <v>32.5487</v>
      </c>
      <c r="F6" s="4">
        <v>34.5534</v>
      </c>
      <c r="G6" s="4">
        <v>39.8958</v>
      </c>
    </row>
    <row r="7">
      <c r="A7" t="inlineStr" s="1">
        <is>
          <t xml:space="preserve">8.75%</t>
        </is>
      </c>
      <c r="B7" s="4">
        <v>21.3494</v>
      </c>
      <c r="C7" s="4">
        <v>23.3667</v>
      </c>
      <c r="D7" s="4">
        <v>24.7668</v>
      </c>
      <c r="E7" s="4">
        <v>26.9481</v>
      </c>
      <c r="F7" s="4">
        <v>28.4549</v>
      </c>
      <c r="G7" s="4">
        <v>32.3954</v>
      </c>
    </row>
    <row r="8">
      <c r="A8" t="inlineStr" s="1">
        <is>
          <t xml:space="preserve">9.50%</t>
        </is>
      </c>
      <c r="B8" s="4">
        <v>18.2574</v>
      </c>
      <c r="C8" s="4">
        <v>19.8339</v>
      </c>
      <c r="D8" s="4">
        <v>20.9128</v>
      </c>
      <c r="E8" s="4">
        <v>22.5681</v>
      </c>
      <c r="F8" s="4">
        <v>23.6932</v>
      </c>
      <c r="G8" s="4">
        <v>26.5606</v>
      </c>
    </row>
    <row r="9"/>
    <row r="10">
      <c r="A10" t="inlineStr">
        <is>
          <t xml:space="preserve">Bold cells ≥ current price (34.3). The conclusion is dominated by WACC and growth.</t>
        </is>
      </c>
    </row>
  </sheetData>
</worksheet>
</file>