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TCM Group (TCM.CO)</t>
        </is>
      </c>
    </row>
    <row r="2">
      <c r="A2" t="inlineStr">
        <is>
          <t xml:space="preserve">operating frame (NOPAT / Invested Capital) · DKK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0.0003</v>
      </c>
    </row>
    <row r="6">
      <c r="A6" t="inlineStr">
        <is>
          <t xml:space="preserve">No-growth value / share</t>
        </is>
      </c>
      <c r="B6" s="2">
        <v>69.7852</v>
      </c>
    </row>
    <row r="7">
      <c r="A7" t="inlineStr">
        <is>
          <t xml:space="preserve">ROIC</t>
        </is>
      </c>
      <c r="B7" s="3">
        <v>0.0852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0.52</v>
      </c>
    </row>
    <row r="10">
      <c r="A10" t="inlineStr">
        <is>
          <t xml:space="preserve">Economic Profit / EVA</t>
        </is>
      </c>
      <c r="B10" s="2">
        <v>4.964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81.3</v>
      </c>
    </row>
    <row r="3">
      <c r="A3" t="inlineStr">
        <is>
          <t xml:space="preserve">ROIC</t>
        </is>
      </c>
      <c r="B3" s="6">
        <v>0.0852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332.2</v>
      </c>
    </row>
    <row r="8">
      <c r="A8" t="inlineStr">
        <is>
          <t xml:space="preserve">Shares (m)</t>
        </is>
      </c>
      <c r="B8" s="5">
        <v>10.3317</v>
      </c>
    </row>
    <row r="9">
      <c r="A9" t="inlineStr">
        <is>
          <t xml:space="preserve">Share price</t>
        </is>
      </c>
      <c r="B9" s="5">
        <v>69.8</v>
      </c>
    </row>
    <row r="10">
      <c r="A10" t="inlineStr">
        <is>
          <t xml:space="preserve">Stage-1 growth g (engine driver)</t>
        </is>
      </c>
      <c r="B10" s="6">
        <v>0.0003</v>
      </c>
    </row>
    <row r="11"/>
    <row r="12">
      <c r="A12" t="inlineStr">
        <is>
          <t xml:space="preserve">Invested Capital  = NOPAT / ROIC</t>
        </is>
      </c>
      <c r="B12" s="2">
        <f>B2/B3</f>
        <v>954.2</v>
      </c>
    </row>
    <row r="13">
      <c r="A13" t="inlineStr">
        <is>
          <t xml:space="preserve">Market cap  = price × shares</t>
        </is>
      </c>
      <c r="B13" s="4">
        <f>B9*B8</f>
        <v>721.15266</v>
      </c>
    </row>
    <row r="14">
      <c r="A14" t="inlineStr">
        <is>
          <t xml:space="preserve">Enterprise value  = mcap + net debt</t>
        </is>
      </c>
      <c r="B14" s="4">
        <f>B13+B7</f>
        <v>1053.4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81.3</v>
      </c>
    </row>
    <row r="4">
      <c r="A4" t="inlineStr">
        <is>
          <t xml:space="preserve">Invested Capital</t>
        </is>
      </c>
      <c r="B4" s="2">
        <f>Inputs!B12</f>
        <v>954.2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76.336</v>
      </c>
    </row>
    <row r="7">
      <c r="A7" t="inlineStr">
        <is>
          <t xml:space="preserve">Economic Profit (EVA)  = NOPAT − charge</t>
        </is>
      </c>
      <c r="B7" s="2">
        <f>Inputs!B2-Inputs!B12*Inputs!B4</f>
        <v>4.963999999999999</v>
      </c>
    </row>
    <row r="8">
      <c r="A8" t="inlineStr">
        <is>
          <t xml:space="preserve">ROIC</t>
        </is>
      </c>
      <c r="B8" s="3">
        <f>Inputs!B3</f>
        <v>0.0852</v>
      </c>
    </row>
    <row r="9">
      <c r="A9" t="inlineStr">
        <is>
          <t xml:space="preserve">ROIC − WACC spread</t>
        </is>
      </c>
      <c r="B9" s="3">
        <f>Inputs!B3-Inputs!B4</f>
        <v>0.005199999999999996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81.32439</v>
      </c>
      <c r="C4" s="3">
        <f>Inputs!$B$10/Inputs!$B$3</f>
        <v>0.00352112676056338</v>
      </c>
      <c r="D4" s="2">
        <f>B4*(1-C4)</f>
        <v>81.0380365140845</v>
      </c>
      <c r="E4" s="3">
        <f>1/(1+Inputs!$B$4)^A4</f>
        <v>0.9259259259259258</v>
      </c>
      <c r="F4" s="2">
        <f>D4*E4</f>
        <v>75.03521899452268</v>
      </c>
    </row>
    <row r="5">
      <c r="A5" s="4">
        <v>2.0</v>
      </c>
      <c r="B5" s="2">
        <f>B4*(1+Inputs!$B$10)</f>
        <v>81.34878731699999</v>
      </c>
      <c r="C5" s="3">
        <f>Inputs!$B$10/Inputs!$B$3</f>
        <v>0.00352112676056338</v>
      </c>
      <c r="D5" s="2">
        <f>B5*(1-C5)</f>
        <v>81.06234792503872</v>
      </c>
      <c r="E5" s="3">
        <f>1/(1+Inputs!$B$4)^A5</f>
        <v>0.8573388203017832</v>
      </c>
      <c r="F5" s="2">
        <f>D5*E5</f>
        <v>69.4978977409454</v>
      </c>
    </row>
    <row r="6">
      <c r="A6" s="4">
        <v>3.0</v>
      </c>
      <c r="B6" s="2">
        <f>B5*(1+Inputs!$B$10)</f>
        <v>81.37319195319509</v>
      </c>
      <c r="C6" s="3">
        <f>Inputs!$B$10/Inputs!$B$3</f>
        <v>0.00352112676056338</v>
      </c>
      <c r="D6" s="2">
        <f>B6*(1-C6)</f>
        <v>81.08666662941623</v>
      </c>
      <c r="E6" s="3">
        <f>1/(1+Inputs!$B$4)^A6</f>
        <v>0.7938322410201696</v>
      </c>
      <c r="F6" s="2">
        <f>D6*E6</f>
        <v>64.36921028728489</v>
      </c>
    </row>
    <row r="7">
      <c r="A7" s="4">
        <v>4.0</v>
      </c>
      <c r="B7" s="2">
        <f>B6*(1+Inputs!$B$10)</f>
        <v>81.39760391078104</v>
      </c>
      <c r="C7" s="3">
        <f>Inputs!$B$10/Inputs!$B$3</f>
        <v>0.00352112676056338</v>
      </c>
      <c r="D7" s="2">
        <f>B7*(1-C7)</f>
        <v>81.11099262940506</v>
      </c>
      <c r="E7" s="3">
        <f>1/(1+Inputs!$B$4)^A7</f>
        <v>0.7350298527964533</v>
      </c>
      <c r="F7" s="2">
        <f>D7*E7</f>
        <v>59.61900097256581</v>
      </c>
    </row>
    <row r="8">
      <c r="A8" s="4">
        <v>5.0</v>
      </c>
      <c r="B8" s="2">
        <f>B7*(1+Inputs!$B$10)</f>
        <v>81.42202319195428</v>
      </c>
      <c r="C8" s="3">
        <f>Inputs!$B$10/Inputs!$B$3</f>
        <v>0.00352112676056338</v>
      </c>
      <c r="D8" s="2">
        <f>B8*(1-C8)</f>
        <v>81.13532592719388</v>
      </c>
      <c r="E8" s="3">
        <f>1/(1+Inputs!$B$4)^A8</f>
        <v>0.6805831970337529</v>
      </c>
      <c r="F8" s="2">
        <f>D8*E8</f>
        <v>55.219339511905154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69.8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0.0003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88.0</v>
      </c>
      <c r="C4" s="3">
        <v>0.0809</v>
      </c>
      <c r="D4" s="3">
        <v>0.3</v>
      </c>
      <c r="E4" s="3">
        <v>0.2607</v>
      </c>
    </row>
    <row r="5">
      <c r="A5" t="inlineStr">
        <is>
          <t xml:space="preserve">Base</t>
        </is>
      </c>
      <c r="B5" s="2">
        <v>70.0</v>
      </c>
      <c r="C5" s="3">
        <v>0.0029</v>
      </c>
      <c r="D5" s="3">
        <v>0.45</v>
      </c>
      <c r="E5" s="3">
        <v>0.0029</v>
      </c>
    </row>
    <row r="6">
      <c r="A6" t="inlineStr">
        <is>
          <t xml:space="preserve">Bear</t>
        </is>
      </c>
      <c r="B6" s="2">
        <v>55.0</v>
      </c>
      <c r="C6" s="3">
        <v>-0.1515</v>
      </c>
      <c r="D6" s="3">
        <v>0.25</v>
      </c>
      <c r="E6" s="3">
        <v>-0.212</v>
      </c>
    </row>
    <row r="7">
      <c r="A7" t="inlineStr" s="1">
        <is>
          <t xml:space="preserve">E[r] (probability-weighted)</t>
        </is>
      </c>
      <c r="E7" s="3">
        <v>0.0265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104.5375</v>
      </c>
      <c r="C4" s="4">
        <v>111.4847</v>
      </c>
      <c r="D4" s="4">
        <v>116.1481</v>
      </c>
      <c r="E4" s="4">
        <v>123.1467</v>
      </c>
      <c r="F4" s="4">
        <v>127.7848</v>
      </c>
      <c r="G4" s="4">
        <v>139.1086</v>
      </c>
    </row>
    <row r="5">
      <c r="A5" t="inlineStr" s="1">
        <is>
          <t xml:space="preserve">7.25%</t>
        </is>
      </c>
      <c r="B5" s="4">
        <v>84.4472</v>
      </c>
      <c r="C5" s="4">
        <v>88.4806</v>
      </c>
      <c r="D5" s="4">
        <v>91.0179</v>
      </c>
      <c r="E5" s="4">
        <v>94.5321</v>
      </c>
      <c r="F5" s="4">
        <v>96.6383</v>
      </c>
      <c r="G5" s="4">
        <v>100.8378</v>
      </c>
    </row>
    <row r="6">
      <c r="A6" t="inlineStr" s="1">
        <is>
          <t xml:space="preserve">8.00%</t>
        </is>
      </c>
      <c r="B6" s="4">
        <v>69.786</v>
      </c>
      <c r="C6" s="4">
        <v>71.7614</v>
      </c>
      <c r="D6" s="4">
        <v>72.8008</v>
      </c>
      <c r="E6" s="4">
        <v>73.8663</v>
      </c>
      <c r="F6" s="4">
        <v>74.1974</v>
      </c>
      <c r="G6" s="4">
        <v>73.4185</v>
      </c>
    </row>
    <row r="7">
      <c r="A7" t="inlineStr" s="1">
        <is>
          <t xml:space="preserve">8.75%</t>
        </is>
      </c>
      <c r="B7" s="4">
        <v>58.6015</v>
      </c>
      <c r="C7" s="4">
        <v>59.0641</v>
      </c>
      <c r="D7" s="4">
        <v>59.0057</v>
      </c>
      <c r="E7" s="4">
        <v>58.2816</v>
      </c>
      <c r="F7" s="4">
        <v>57.3192</v>
      </c>
      <c r="G7" s="4">
        <v>52.9265</v>
      </c>
    </row>
    <row r="8">
      <c r="A8" t="inlineStr" s="1">
        <is>
          <t xml:space="preserve">9.50%</t>
        </is>
      </c>
      <c r="B8" s="4">
        <v>49.7779</v>
      </c>
      <c r="C8" s="4">
        <v>49.0956</v>
      </c>
      <c r="D8" s="4">
        <v>48.2092</v>
      </c>
      <c r="E8" s="4">
        <v>46.1398</v>
      </c>
      <c r="F8" s="4">
        <v>44.208</v>
      </c>
      <c r="G8" s="4">
        <v>37.1203</v>
      </c>
    </row>
    <row r="9"/>
    <row r="10">
      <c r="A10" t="inlineStr">
        <is>
          <t xml:space="preserve">Bold cells ≥ current price (69.8). The conclusion is dominated by WACC and growth.</t>
        </is>
      </c>
    </row>
  </sheetData>
</worksheet>
</file>