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Kemira (KEMIRA.HE)</t>
        </is>
      </c>
    </row>
    <row r="2">
      <c r="A2" t="inlineStr">
        <is>
          <t xml:space="preserve">operating frame (NOPAT / Invested Capital) · EUR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0.0907</v>
      </c>
    </row>
    <row r="6">
      <c r="A6" t="inlineStr">
        <is>
          <t xml:space="preserve">No-growth value / share</t>
        </is>
      </c>
      <c r="B6" s="2">
        <v>14.9892</v>
      </c>
    </row>
    <row r="7">
      <c r="A7" t="inlineStr">
        <is>
          <t xml:space="preserve">ROIC</t>
        </is>
      </c>
      <c r="B7" s="3">
        <v>0.0955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1.55</v>
      </c>
    </row>
    <row r="10">
      <c r="A10" t="inlineStr">
        <is>
          <t xml:space="preserve">Economic Profit / EVA</t>
        </is>
      </c>
      <c r="B10" s="2">
        <v>35.02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215.3</v>
      </c>
    </row>
    <row r="3">
      <c r="A3" t="inlineStr">
        <is>
          <t xml:space="preserve">ROIC</t>
        </is>
      </c>
      <c r="B3" s="6">
        <v>0.0955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622.0</v>
      </c>
    </row>
    <row r="8">
      <c r="A8" t="inlineStr">
        <is>
          <t xml:space="preserve">Shares (m)</t>
        </is>
      </c>
      <c r="B8" s="5">
        <v>150.342</v>
      </c>
    </row>
    <row r="9">
      <c r="A9" t="inlineStr">
        <is>
          <t xml:space="preserve">Share price</t>
        </is>
      </c>
      <c r="B9" s="5">
        <v>17.05</v>
      </c>
    </row>
    <row r="10">
      <c r="A10" t="inlineStr">
        <is>
          <t xml:space="preserve">Stage-1 growth g (engine driver)</t>
        </is>
      </c>
      <c r="B10" s="6">
        <v>0.0907</v>
      </c>
    </row>
    <row r="11"/>
    <row r="12">
      <c r="A12" t="inlineStr">
        <is>
          <t xml:space="preserve">Invested Capital  = NOPAT / ROIC</t>
        </is>
      </c>
      <c r="B12" s="2">
        <f>B2/B3</f>
        <v>2253.5</v>
      </c>
    </row>
    <row r="13">
      <c r="A13" t="inlineStr">
        <is>
          <t xml:space="preserve">Market cap  = price × shares</t>
        </is>
      </c>
      <c r="B13" s="4">
        <f>B9*B8</f>
        <v>2563.3311000000003</v>
      </c>
    </row>
    <row r="14">
      <c r="A14" t="inlineStr">
        <is>
          <t xml:space="preserve">Enterprise value  = mcap + net debt</t>
        </is>
      </c>
      <c r="B14" s="4">
        <f>B13+B7</f>
        <v>3185.3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215.3</v>
      </c>
    </row>
    <row r="4">
      <c r="A4" t="inlineStr">
        <is>
          <t xml:space="preserve">Invested Capital</t>
        </is>
      </c>
      <c r="B4" s="2">
        <f>Inputs!B12</f>
        <v>2253.5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180.28</v>
      </c>
    </row>
    <row r="7">
      <c r="A7" t="inlineStr">
        <is>
          <t xml:space="preserve">Economic Profit (EVA)  = NOPAT − charge</t>
        </is>
      </c>
      <c r="B7" s="2">
        <f>Inputs!B2-Inputs!B12*Inputs!B4</f>
        <v>35.02000000000001</v>
      </c>
    </row>
    <row r="8">
      <c r="A8" t="inlineStr">
        <is>
          <t xml:space="preserve">ROIC</t>
        </is>
      </c>
      <c r="B8" s="3">
        <f>Inputs!B3</f>
        <v>0.0955</v>
      </c>
    </row>
    <row r="9">
      <c r="A9" t="inlineStr">
        <is>
          <t xml:space="preserve">ROIC − WACC spread</t>
        </is>
      </c>
      <c r="B9" s="3">
        <f>Inputs!B3-Inputs!B4</f>
        <v>0.0155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234.82771000000002</v>
      </c>
      <c r="C4" s="3">
        <f>Inputs!$B$10/Inputs!$B$3</f>
        <v>0.949738219895288</v>
      </c>
      <c r="D4" s="2">
        <f>B4*(1-C4)</f>
        <v>11.802858722513092</v>
      </c>
      <c r="E4" s="3">
        <f>1/(1+Inputs!$B$4)^A4</f>
        <v>0.9259259259259258</v>
      </c>
      <c r="F4" s="2">
        <f>D4*E4</f>
        <v>10.928572891215824</v>
      </c>
    </row>
    <row r="5">
      <c r="A5" s="4">
        <v>2.0</v>
      </c>
      <c r="B5" s="2">
        <f>B4*(1+Inputs!$B$10)</f>
        <v>256.126583297</v>
      </c>
      <c r="C5" s="3">
        <f>Inputs!$B$10/Inputs!$B$3</f>
        <v>0.949738219895288</v>
      </c>
      <c r="D5" s="2">
        <f>B5*(1-C5)</f>
        <v>12.87337800864503</v>
      </c>
      <c r="E5" s="3">
        <f>1/(1+Inputs!$B$4)^A5</f>
        <v>0.8573388203017832</v>
      </c>
      <c r="F5" s="2">
        <f>D5*E5</f>
        <v>11.036846715230649</v>
      </c>
    </row>
    <row r="6">
      <c r="A6" s="4">
        <v>3.0</v>
      </c>
      <c r="B6" s="2">
        <f>B5*(1+Inputs!$B$10)</f>
        <v>279.3572644020379</v>
      </c>
      <c r="C6" s="3">
        <f>Inputs!$B$10/Inputs!$B$3</f>
        <v>0.949738219895288</v>
      </c>
      <c r="D6" s="2">
        <f>B6*(1-C6)</f>
        <v>14.040993394029133</v>
      </c>
      <c r="E6" s="3">
        <f>1/(1+Inputs!$B$4)^A6</f>
        <v>0.7938322410201696</v>
      </c>
      <c r="F6" s="2">
        <f>D6*E6</f>
        <v>11.146193252131544</v>
      </c>
    </row>
    <row r="7">
      <c r="A7" s="4">
        <v>4.0</v>
      </c>
      <c r="B7" s="2">
        <f>B6*(1+Inputs!$B$10)</f>
        <v>304.6949682833027</v>
      </c>
      <c r="C7" s="3">
        <f>Inputs!$B$10/Inputs!$B$3</f>
        <v>0.949738219895288</v>
      </c>
      <c r="D7" s="2">
        <f>B7*(1-C7)</f>
        <v>15.314511494867574</v>
      </c>
      <c r="E7" s="3">
        <f>1/(1+Inputs!$B$4)^A7</f>
        <v>0.7350298527964533</v>
      </c>
      <c r="F7" s="2">
        <f>D7*E7</f>
        <v>11.256623129722104</v>
      </c>
    </row>
    <row r="8">
      <c r="A8" s="4">
        <v>5.0</v>
      </c>
      <c r="B8" s="2">
        <f>B7*(1+Inputs!$B$10)</f>
        <v>332.3308019065983</v>
      </c>
      <c r="C8" s="3">
        <f>Inputs!$B$10/Inputs!$B$3</f>
        <v>0.949738219895288</v>
      </c>
      <c r="D8" s="2">
        <f>B8*(1-C8)</f>
        <v>16.703537687452066</v>
      </c>
      <c r="E8" s="3">
        <f>1/(1+Inputs!$B$4)^A8</f>
        <v>0.6805831970337529</v>
      </c>
      <c r="F8" s="2">
        <f>D8*E8</f>
        <v>11.368147081099908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17.05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0.0907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21.0</v>
      </c>
      <c r="C4" s="3">
        <v>0.0907</v>
      </c>
      <c r="D4" s="3">
        <v>0.3</v>
      </c>
      <c r="E4" s="3">
        <v>0.2317</v>
      </c>
    </row>
    <row r="5">
      <c r="A5" t="inlineStr">
        <is>
          <t xml:space="preserve">Base</t>
        </is>
      </c>
      <c r="B5" s="2">
        <v>17.0</v>
      </c>
      <c r="C5" s="3">
        <v>0.0907</v>
      </c>
      <c r="D5" s="3">
        <v>0.45</v>
      </c>
      <c r="E5" s="3">
        <v>-0.0029</v>
      </c>
    </row>
    <row r="6">
      <c r="A6" t="inlineStr">
        <is>
          <t xml:space="preserve">Bear</t>
        </is>
      </c>
      <c r="B6" s="2">
        <v>13.0</v>
      </c>
      <c r="C6" s="3">
        <v>-0.0818</v>
      </c>
      <c r="D6" s="3">
        <v>0.25</v>
      </c>
      <c r="E6" s="3">
        <v>-0.2375</v>
      </c>
    </row>
    <row r="7">
      <c r="A7" t="inlineStr" s="1">
        <is>
          <t xml:space="preserve">E[r] (probability-weighted)</t>
        </is>
      </c>
      <c r="E7" s="3">
        <v>0.0088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21.5867</v>
      </c>
      <c r="C4" s="4">
        <v>23.2322</v>
      </c>
      <c r="D4" s="4">
        <v>24.3683</v>
      </c>
      <c r="E4" s="4">
        <v>26.1275</v>
      </c>
      <c r="F4" s="4">
        <v>27.3347</v>
      </c>
      <c r="G4" s="4">
        <v>30.4574</v>
      </c>
    </row>
    <row r="5">
      <c r="A5" t="inlineStr" s="1">
        <is>
          <t xml:space="preserve">7.25%</t>
        </is>
      </c>
      <c r="B5" s="4">
        <v>17.772</v>
      </c>
      <c r="C5" s="4">
        <v>18.857</v>
      </c>
      <c r="D5" s="4">
        <v>19.5837</v>
      </c>
      <c r="E5" s="4">
        <v>20.6713</v>
      </c>
      <c r="F5" s="4">
        <v>21.39</v>
      </c>
      <c r="G5" s="4">
        <v>23.1363</v>
      </c>
    </row>
    <row r="6">
      <c r="A6" t="inlineStr" s="1">
        <is>
          <t xml:space="preserve">8.00%</t>
        </is>
      </c>
      <c r="B6" s="4">
        <v>14.9895</v>
      </c>
      <c r="C6" s="4">
        <v>15.6769</v>
      </c>
      <c r="D6" s="4">
        <v>16.1137</v>
      </c>
      <c r="E6" s="4">
        <v>16.7269</v>
      </c>
      <c r="F6" s="4">
        <v>17.1013</v>
      </c>
      <c r="G6" s="4">
        <v>17.8799</v>
      </c>
    </row>
    <row r="7">
      <c r="A7" t="inlineStr" s="1">
        <is>
          <t xml:space="preserve">8.75%</t>
        </is>
      </c>
      <c r="B7" s="4">
        <v>12.8678</v>
      </c>
      <c r="C7" s="4">
        <v>13.2615</v>
      </c>
      <c r="D7" s="4">
        <v>13.4848</v>
      </c>
      <c r="E7" s="4">
        <v>13.7492</v>
      </c>
      <c r="F7" s="4">
        <v>13.8709</v>
      </c>
      <c r="G7" s="4">
        <v>13.942</v>
      </c>
    </row>
    <row r="8">
      <c r="A8" t="inlineStr" s="1">
        <is>
          <t xml:space="preserve">9.50%</t>
        </is>
      </c>
      <c r="B8" s="4">
        <v>11.1949</v>
      </c>
      <c r="C8" s="4">
        <v>11.3651</v>
      </c>
      <c r="D8" s="4">
        <v>11.4262</v>
      </c>
      <c r="E8" s="4">
        <v>11.4265</v>
      </c>
      <c r="F8" s="4">
        <v>11.3575</v>
      </c>
      <c r="G8" s="4">
        <v>10.8965</v>
      </c>
    </row>
    <row r="9"/>
    <row r="10">
      <c r="A10" t="inlineStr">
        <is>
          <t xml:space="preserve">Bold cells ≥ current price (17.05). The conclusion is dominated by WACC and growth.</t>
        </is>
      </c>
    </row>
  </sheetData>
</worksheet>
</file>