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New Wave (NEWA-B.ST)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0.0836</v>
      </c>
    </row>
    <row r="6">
      <c r="A6" t="inlineStr">
        <is>
          <t xml:space="preserve">No-growth value / share</t>
        </is>
      </c>
      <c r="B6" s="2">
        <v>61.5697</v>
      </c>
    </row>
    <row r="7">
      <c r="A7" t="inlineStr">
        <is>
          <t xml:space="preserve">ROIC</t>
        </is>
      </c>
      <c r="B7" s="3">
        <v>0.088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0.8</v>
      </c>
    </row>
    <row r="10">
      <c r="A10" t="inlineStr">
        <is>
          <t xml:space="preserve">Economic Profit / EVA</t>
        </is>
      </c>
      <c r="B10" s="2">
        <v>77.2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856</v>
      </c>
    </row>
    <row r="3">
      <c r="A3" t="inlineStr">
        <is>
          <t xml:space="preserve">ROIC</t>
        </is>
      </c>
      <c r="B3" s="6">
        <v>0.088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3021.0</v>
      </c>
    </row>
    <row r="8">
      <c r="A8" t="inlineStr">
        <is>
          <t xml:space="preserve">Shares (m)</t>
        </is>
      </c>
      <c r="B8" s="5">
        <v>132.6871</v>
      </c>
    </row>
    <row r="9">
      <c r="A9" t="inlineStr">
        <is>
          <t xml:space="preserve">Share price</t>
        </is>
      </c>
      <c r="B9" s="5">
        <v>93.0</v>
      </c>
    </row>
    <row r="10">
      <c r="A10" t="inlineStr">
        <is>
          <t xml:space="preserve">Stage-1 growth g (engine driver)</t>
        </is>
      </c>
      <c r="B10" s="6">
        <v>0.0836</v>
      </c>
    </row>
    <row r="11"/>
    <row r="12">
      <c r="A12" t="inlineStr">
        <is>
          <t xml:space="preserve">Invested Capital  = NOPAT / ROIC</t>
        </is>
      </c>
      <c r="B12" s="2">
        <f>B2/B3</f>
        <v>9735</v>
      </c>
    </row>
    <row r="13">
      <c r="A13" t="inlineStr">
        <is>
          <t xml:space="preserve">Market cap  = price × shares</t>
        </is>
      </c>
      <c r="B13" s="4">
        <f>B9*B8</f>
        <v>12339.9003</v>
      </c>
    </row>
    <row r="14">
      <c r="A14" t="inlineStr">
        <is>
          <t xml:space="preserve">Enterprise value  = mcap + net debt</t>
        </is>
      </c>
      <c r="B14" s="4">
        <f>B13+B7</f>
        <v>15360.9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856</v>
      </c>
    </row>
    <row r="4">
      <c r="A4" t="inlineStr">
        <is>
          <t xml:space="preserve">Invested Capital</t>
        </is>
      </c>
      <c r="B4" s="2">
        <f>Inputs!B12</f>
        <v>9735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778.8000000000001</v>
      </c>
    </row>
    <row r="7">
      <c r="A7" t="inlineStr">
        <is>
          <t xml:space="preserve">Economic Profit (EVA)  = NOPAT − charge</t>
        </is>
      </c>
      <c r="B7" s="2">
        <f>Inputs!B2-Inputs!B12*Inputs!B4</f>
        <v>77.19999999999993</v>
      </c>
    </row>
    <row r="8">
      <c r="A8" t="inlineStr">
        <is>
          <t xml:space="preserve">ROIC</t>
        </is>
      </c>
      <c r="B8" s="3">
        <f>Inputs!B3</f>
        <v>0.088</v>
      </c>
    </row>
    <row r="9">
      <c r="A9" t="inlineStr">
        <is>
          <t xml:space="preserve">ROIC − WACC spread</t>
        </is>
      </c>
      <c r="B9" s="3">
        <f>Inputs!B3-Inputs!B4</f>
        <v>0.007999999999999993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927.5615999999999</v>
      </c>
      <c r="C4" s="3">
        <f>Inputs!$B$10/Inputs!$B$3</f>
        <v>0.95</v>
      </c>
      <c r="D4" s="2">
        <f>B4*(1-C4)</f>
        <v>46.37808000000003</v>
      </c>
      <c r="E4" s="3">
        <f>1/(1+Inputs!$B$4)^A4</f>
        <v>0.9259259259259258</v>
      </c>
      <c r="F4" s="2">
        <f>D4*E4</f>
        <v>42.94266666666669</v>
      </c>
    </row>
    <row r="5">
      <c r="A5" s="4">
        <v>2.0</v>
      </c>
      <c r="B5" s="2">
        <f>B4*(1+Inputs!$B$10)</f>
        <v>1005.1057497599998</v>
      </c>
      <c r="C5" s="3">
        <f>Inputs!$B$10/Inputs!$B$3</f>
        <v>0.95</v>
      </c>
      <c r="D5" s="2">
        <f>B5*(1-C5)</f>
        <v>50.25528748800003</v>
      </c>
      <c r="E5" s="3">
        <f>1/(1+Inputs!$B$4)^A5</f>
        <v>0.8573388203017832</v>
      </c>
      <c r="F5" s="2">
        <f>D5*E5</f>
        <v>43.08580888888891</v>
      </c>
    </row>
    <row r="6">
      <c r="A6" s="4">
        <v>3.0</v>
      </c>
      <c r="B6" s="2">
        <f>B5*(1+Inputs!$B$10)</f>
        <v>1089.1325904399357</v>
      </c>
      <c r="C6" s="3">
        <f>Inputs!$B$10/Inputs!$B$3</f>
        <v>0.95</v>
      </c>
      <c r="D6" s="2">
        <f>B6*(1-C6)</f>
        <v>54.45662952199683</v>
      </c>
      <c r="E6" s="3">
        <f>1/(1+Inputs!$B$4)^A6</f>
        <v>0.7938322410201696</v>
      </c>
      <c r="F6" s="2">
        <f>D6*E6</f>
        <v>43.22942825185187</v>
      </c>
    </row>
    <row r="7">
      <c r="A7" s="4">
        <v>4.0</v>
      </c>
      <c r="B7" s="2">
        <f>B6*(1+Inputs!$B$10)</f>
        <v>1180.1840750007143</v>
      </c>
      <c r="C7" s="3">
        <f>Inputs!$B$10/Inputs!$B$3</f>
        <v>0.95</v>
      </c>
      <c r="D7" s="2">
        <f>B7*(1-C7)</f>
        <v>59.009203750035766</v>
      </c>
      <c r="E7" s="3">
        <f>1/(1+Inputs!$B$4)^A7</f>
        <v>0.7350298527964533</v>
      </c>
      <c r="F7" s="2">
        <f>D7*E7</f>
        <v>43.37352634602471</v>
      </c>
    </row>
    <row r="8">
      <c r="A8" s="4">
        <v>5.0</v>
      </c>
      <c r="B8" s="2">
        <f>B7*(1+Inputs!$B$10)</f>
        <v>1278.847463670774</v>
      </c>
      <c r="C8" s="3">
        <f>Inputs!$B$10/Inputs!$B$3</f>
        <v>0.95</v>
      </c>
      <c r="D8" s="2">
        <f>B8*(1-C8)</f>
        <v>63.942373183538756</v>
      </c>
      <c r="E8" s="3">
        <f>1/(1+Inputs!$B$4)^A8</f>
        <v>0.6805831970337529</v>
      </c>
      <c r="F8" s="2">
        <f>D8*E8</f>
        <v>43.518104767178116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93.0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0.0836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120.0</v>
      </c>
      <c r="C4" s="3">
        <v>0.0836</v>
      </c>
      <c r="D4" s="3">
        <v>0.25</v>
      </c>
      <c r="E4" s="3">
        <v>0.2903</v>
      </c>
    </row>
    <row r="5">
      <c r="A5" t="inlineStr">
        <is>
          <t xml:space="preserve">Base</t>
        </is>
      </c>
      <c r="B5" s="2">
        <v>85.0</v>
      </c>
      <c r="C5" s="3">
        <v>0.0836</v>
      </c>
      <c r="D5" s="3">
        <v>0.45</v>
      </c>
      <c r="E5" s="3">
        <v>-0.086</v>
      </c>
    </row>
    <row r="6">
      <c r="A6" t="inlineStr">
        <is>
          <t xml:space="preserve">Bear</t>
        </is>
      </c>
      <c r="B6" s="2">
        <v>62.0</v>
      </c>
      <c r="C6" s="3">
        <v>0.0059</v>
      </c>
      <c r="D6" s="3">
        <v>0.3</v>
      </c>
      <c r="E6" s="3">
        <v>-0.3333</v>
      </c>
    </row>
    <row r="7">
      <c r="A7" t="inlineStr" s="1">
        <is>
          <t xml:space="preserve">E[r] (probability-weighted)</t>
        </is>
      </c>
      <c r="E7" s="3">
        <v>-0.0661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90.4227</v>
      </c>
      <c r="C4" s="4">
        <v>96.625</v>
      </c>
      <c r="D4" s="4">
        <v>100.83</v>
      </c>
      <c r="E4" s="4">
        <v>107.213</v>
      </c>
      <c r="F4" s="4">
        <v>111.4981</v>
      </c>
      <c r="G4" s="4">
        <v>122.1931</v>
      </c>
    </row>
    <row r="5">
      <c r="A5" t="inlineStr" s="1">
        <is>
          <t xml:space="preserve">7.25%</t>
        </is>
      </c>
      <c r="B5" s="4">
        <v>73.7414</v>
      </c>
      <c r="C5" s="4">
        <v>77.5146</v>
      </c>
      <c r="D5" s="4">
        <v>79.9467</v>
      </c>
      <c r="E5" s="4">
        <v>83.4233</v>
      </c>
      <c r="F5" s="4">
        <v>85.5958</v>
      </c>
      <c r="G5" s="4">
        <v>90.3437</v>
      </c>
    </row>
    <row r="6">
      <c r="A6" t="inlineStr" s="1">
        <is>
          <t xml:space="preserve">8.00%</t>
        </is>
      </c>
      <c r="B6" s="4">
        <v>61.5696</v>
      </c>
      <c r="C6" s="4">
        <v>63.625</v>
      </c>
      <c r="D6" s="4">
        <v>64.8063</v>
      </c>
      <c r="E6" s="4">
        <v>66.237</v>
      </c>
      <c r="F6" s="4">
        <v>66.9259</v>
      </c>
      <c r="G6" s="4">
        <v>67.5104</v>
      </c>
    </row>
    <row r="7">
      <c r="A7" t="inlineStr" s="1">
        <is>
          <t xml:space="preserve">8.75%</t>
        </is>
      </c>
      <c r="B7" s="4">
        <v>52.2856</v>
      </c>
      <c r="C7" s="4">
        <v>53.0763</v>
      </c>
      <c r="D7" s="4">
        <v>53.3393</v>
      </c>
      <c r="E7" s="4">
        <v>53.2721</v>
      </c>
      <c r="F7" s="4">
        <v>52.8776</v>
      </c>
      <c r="G7" s="4">
        <v>50.4332</v>
      </c>
    </row>
    <row r="8">
      <c r="A8" t="inlineStr" s="1">
        <is>
          <t xml:space="preserve">9.50%</t>
        </is>
      </c>
      <c r="B8" s="4">
        <v>44.9625</v>
      </c>
      <c r="C8" s="4">
        <v>44.7943</v>
      </c>
      <c r="D8" s="4">
        <v>44.3633</v>
      </c>
      <c r="E8" s="4">
        <v>43.1677</v>
      </c>
      <c r="F8" s="4">
        <v>41.9595</v>
      </c>
      <c r="G8" s="4">
        <v>37.2502</v>
      </c>
    </row>
    <row r="9"/>
    <row r="10">
      <c r="A10" t="inlineStr">
        <is>
          <t xml:space="preserve">Bold cells ≥ current price (93.0). The conclusion is dominated by WACC and growth.</t>
        </is>
      </c>
    </row>
  </sheetData>
</worksheet>
</file>