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Enea SA (ENA.WA)</t>
        </is>
      </c>
    </row>
    <row r="2">
      <c r="A2" t="inlineStr">
        <is>
          <t xml:space="preserve">operating frame (NOPAT / Invested Capital) · PLN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-0.4853</v>
      </c>
    </row>
    <row r="6">
      <c r="A6" t="inlineStr">
        <is>
          <t xml:space="preserve">No-growth value / share</t>
        </is>
      </c>
      <c r="B6" s="2">
        <v>84.4608</v>
      </c>
    </row>
    <row r="7">
      <c r="A7" t="inlineStr">
        <is>
          <t xml:space="preserve">ROIC</t>
        </is>
      </c>
      <c r="B7" s="3">
        <v>0.145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6.5</v>
      </c>
    </row>
    <row r="10">
      <c r="A10" t="inlineStr">
        <is>
          <t xml:space="preserve">Economic Profit / EVA</t>
        </is>
      </c>
      <c r="B10" s="2">
        <v>1484.164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3311.9</v>
      </c>
    </row>
    <row r="3">
      <c r="A3" t="inlineStr">
        <is>
          <t xml:space="preserve">ROIC</t>
        </is>
      </c>
      <c r="B3" s="6">
        <v>0.145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3245.9</v>
      </c>
    </row>
    <row r="8">
      <c r="A8" t="inlineStr">
        <is>
          <t xml:space="preserve">Shares (m)</t>
        </is>
      </c>
      <c r="B8" s="5">
        <v>529.7311</v>
      </c>
    </row>
    <row r="9">
      <c r="A9" t="inlineStr">
        <is>
          <t xml:space="preserve">Share price</t>
        </is>
      </c>
      <c r="B9" s="5">
        <v>20.38</v>
      </c>
    </row>
    <row r="10">
      <c r="A10" t="inlineStr">
        <is>
          <t xml:space="preserve">Stage-1 growth g (engine driver)</t>
        </is>
      </c>
      <c r="B10" s="6">
        <v>-0.4853</v>
      </c>
    </row>
    <row r="11"/>
    <row r="12">
      <c r="A12" t="inlineStr">
        <is>
          <t xml:space="preserve">Invested Capital  = NOPAT / ROIC</t>
        </is>
      </c>
      <c r="B12" s="2">
        <f>B2/B3</f>
        <v>22846.7</v>
      </c>
    </row>
    <row r="13">
      <c r="A13" t="inlineStr">
        <is>
          <t xml:space="preserve">Market cap  = price × shares</t>
        </is>
      </c>
      <c r="B13" s="4">
        <f>B9*B8</f>
        <v>10795.919817999998</v>
      </c>
    </row>
    <row r="14">
      <c r="A14" t="inlineStr">
        <is>
          <t xml:space="preserve">Enterprise value  = mcap + net debt</t>
        </is>
      </c>
      <c r="B14" s="4">
        <f>B13+B7</f>
        <v>14041.8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3311.9</v>
      </c>
    </row>
    <row r="4">
      <c r="A4" t="inlineStr">
        <is>
          <t xml:space="preserve">Invested Capital</t>
        </is>
      </c>
      <c r="B4" s="2">
        <f>Inputs!B12</f>
        <v>22846.7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1827.736</v>
      </c>
    </row>
    <row r="7">
      <c r="A7" t="inlineStr">
        <is>
          <t xml:space="preserve">Economic Profit (EVA)  = NOPAT − charge</t>
        </is>
      </c>
      <c r="B7" s="2">
        <f>Inputs!B2-Inputs!B12*Inputs!B4</f>
        <v>1484.164</v>
      </c>
    </row>
    <row r="8">
      <c r="A8" t="inlineStr">
        <is>
          <t xml:space="preserve">ROIC</t>
        </is>
      </c>
      <c r="B8" s="3">
        <f>Inputs!B3</f>
        <v>0.145</v>
      </c>
    </row>
    <row r="9">
      <c r="A9" t="inlineStr">
        <is>
          <t xml:space="preserve">ROIC − WACC spread</t>
        </is>
      </c>
      <c r="B9" s="3">
        <f>Inputs!B3-Inputs!B4</f>
        <v>0.06499999999999999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1704.63493</v>
      </c>
      <c r="C4" s="3">
        <f>Inputs!$B$10/Inputs!$B$3</f>
        <v>0.0</v>
      </c>
      <c r="D4" s="2">
        <f>B4*(1-C4)</f>
        <v>1704.63493</v>
      </c>
      <c r="E4" s="3">
        <f>1/(1+Inputs!$B$4)^A4</f>
        <v>0.9259259259259258</v>
      </c>
      <c r="F4" s="2">
        <f>D4*E4</f>
        <v>1578.3656759259256</v>
      </c>
    </row>
    <row r="5">
      <c r="A5" s="4">
        <v>2.0</v>
      </c>
      <c r="B5" s="2">
        <f>B4*(1+Inputs!$B$10)</f>
        <v>877.3755984709999</v>
      </c>
      <c r="C5" s="3">
        <f>Inputs!$B$10/Inputs!$B$3</f>
        <v>0.0</v>
      </c>
      <c r="D5" s="2">
        <f>B5*(1-C5)</f>
        <v>877.3755984709999</v>
      </c>
      <c r="E5" s="3">
        <f>1/(1+Inputs!$B$4)^A5</f>
        <v>0.8573388203017832</v>
      </c>
      <c r="F5" s="2">
        <f>D5*E5</f>
        <v>752.2081605546981</v>
      </c>
    </row>
    <row r="6">
      <c r="A6" s="4">
        <v>3.0</v>
      </c>
      <c r="B6" s="2">
        <f>B5*(1+Inputs!$B$10)</f>
        <v>451.5852205330236</v>
      </c>
      <c r="C6" s="3">
        <f>Inputs!$B$10/Inputs!$B$3</f>
        <v>0.0</v>
      </c>
      <c r="D6" s="2">
        <f>B6*(1-C6)</f>
        <v>451.5852205330236</v>
      </c>
      <c r="E6" s="3">
        <f>1/(1+Inputs!$B$4)^A6</f>
        <v>0.7938322410201696</v>
      </c>
      <c r="F6" s="2">
        <f>D6*E6</f>
        <v>358.4829076273176</v>
      </c>
    </row>
    <row r="7">
      <c r="A7" s="4">
        <v>4.0</v>
      </c>
      <c r="B7" s="2">
        <f>B6*(1+Inputs!$B$10)</f>
        <v>232.4309130083472</v>
      </c>
      <c r="C7" s="3">
        <f>Inputs!$B$10/Inputs!$B$3</f>
        <v>0.0</v>
      </c>
      <c r="D7" s="2">
        <f>B7*(1-C7)</f>
        <v>232.4309130083472</v>
      </c>
      <c r="E7" s="3">
        <f>1/(1+Inputs!$B$4)^A7</f>
        <v>0.7350298527964533</v>
      </c>
      <c r="F7" s="2">
        <f>D7*E7</f>
        <v>170.84365977387068</v>
      </c>
    </row>
    <row r="8">
      <c r="A8" s="4">
        <v>5.0</v>
      </c>
      <c r="B8" s="2">
        <f>B7*(1+Inputs!$B$10)</f>
        <v>119.63219092539629</v>
      </c>
      <c r="C8" s="3">
        <f>Inputs!$B$10/Inputs!$B$3</f>
        <v>0.0</v>
      </c>
      <c r="D8" s="2">
        <f>B8*(1-C8)</f>
        <v>119.63219092539629</v>
      </c>
      <c r="E8" s="3">
        <f>1/(1+Inputs!$B$4)^A8</f>
        <v>0.6805831970337529</v>
      </c>
      <c r="F8" s="2">
        <f>D8*E8</f>
        <v>81.41965896815853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20.38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-0.4853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28.0</v>
      </c>
      <c r="C4" s="3">
        <v>-0.3857</v>
      </c>
      <c r="D4" s="3">
        <v>0.25</v>
      </c>
      <c r="E4" s="3">
        <v>0.3739</v>
      </c>
    </row>
    <row r="5">
      <c r="A5" t="inlineStr">
        <is>
          <t xml:space="preserve">Base</t>
        </is>
      </c>
      <c r="B5" s="2">
        <v>21.0</v>
      </c>
      <c r="C5" s="3">
        <v>-0.4763</v>
      </c>
      <c r="D5" s="3">
        <v>0.45</v>
      </c>
      <c r="E5" s="3">
        <v>0.0304</v>
      </c>
    </row>
    <row r="6">
      <c r="A6" t="inlineStr">
        <is>
          <t xml:space="preserve">Bear</t>
        </is>
      </c>
      <c r="B6" s="2">
        <v>14.0</v>
      </c>
      <c r="C6" s="3">
        <v>-0.5</v>
      </c>
      <c r="D6" s="3">
        <v>0.3</v>
      </c>
      <c r="E6" s="3">
        <v>-0.3131</v>
      </c>
    </row>
    <row r="7">
      <c r="A7" t="inlineStr" s="1">
        <is>
          <t xml:space="preserve">E[r] (probability-weighted)</t>
        </is>
      </c>
      <c r="E7" s="3">
        <v>0.0132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116.6263</v>
      </c>
      <c r="C4" s="4">
        <v>128.5108</v>
      </c>
      <c r="D4" s="4">
        <v>137.0127</v>
      </c>
      <c r="E4" s="4">
        <v>150.6793</v>
      </c>
      <c r="F4" s="4">
        <v>160.4261</v>
      </c>
      <c r="G4" s="4">
        <v>187.1509</v>
      </c>
    </row>
    <row r="5">
      <c r="A5" t="inlineStr" s="1">
        <is>
          <t xml:space="preserve">7.25%</t>
        </is>
      </c>
      <c r="B5" s="4">
        <v>98.0191</v>
      </c>
      <c r="C5" s="4">
        <v>107.0836</v>
      </c>
      <c r="D5" s="4">
        <v>113.521</v>
      </c>
      <c r="E5" s="4">
        <v>123.793</v>
      </c>
      <c r="F5" s="4">
        <v>131.0654</v>
      </c>
      <c r="G5" s="4">
        <v>150.796</v>
      </c>
    </row>
    <row r="6">
      <c r="A6" t="inlineStr" s="1">
        <is>
          <t xml:space="preserve">8.00%</t>
        </is>
      </c>
      <c r="B6" s="4">
        <v>84.4614</v>
      </c>
      <c r="C6" s="4">
        <v>91.5058</v>
      </c>
      <c r="D6" s="4">
        <v>96.4661</v>
      </c>
      <c r="E6" s="4">
        <v>104.3122</v>
      </c>
      <c r="F6" s="4">
        <v>109.8181</v>
      </c>
      <c r="G6" s="4">
        <v>124.5638</v>
      </c>
    </row>
    <row r="7">
      <c r="A7" t="inlineStr" s="1">
        <is>
          <t xml:space="preserve">8.75%</t>
        </is>
      </c>
      <c r="B7" s="4">
        <v>74.1363</v>
      </c>
      <c r="C7" s="4">
        <v>79.6713</v>
      </c>
      <c r="D7" s="4">
        <v>83.5294</v>
      </c>
      <c r="E7" s="4">
        <v>89.5678</v>
      </c>
      <c r="F7" s="4">
        <v>93.7591</v>
      </c>
      <c r="G7" s="4">
        <v>104.8013</v>
      </c>
    </row>
    <row r="8">
      <c r="A8" t="inlineStr" s="1">
        <is>
          <t xml:space="preserve">9.50%</t>
        </is>
      </c>
      <c r="B8" s="4">
        <v>66.0057</v>
      </c>
      <c r="C8" s="4">
        <v>70.3768</v>
      </c>
      <c r="D8" s="4">
        <v>73.3863</v>
      </c>
      <c r="E8" s="4">
        <v>78.0349</v>
      </c>
      <c r="F8" s="4">
        <v>81.217</v>
      </c>
      <c r="G8" s="4">
        <v>89.4218</v>
      </c>
    </row>
    <row r="9"/>
    <row r="10">
      <c r="A10" t="inlineStr">
        <is>
          <t xml:space="preserve">Bold cells ≥ current price (20.38). The conclusion is dominated by WACC and growth.</t>
        </is>
      </c>
    </row>
  </sheetData>
</worksheet>
</file>