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Mo-BRUK SA (MBR.WA)</t>
        </is>
      </c>
    </row>
    <row r="2">
      <c r="A2" t="inlineStr">
        <is>
          <t xml:space="preserve">operating frame (NOPAT / Invested Capital) · PLN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400726381.2804</v>
      </c>
    </row>
    <row r="7">
      <c r="A7" t="inlineStr">
        <is>
          <t xml:space="preserve">ROIC</t>
        </is>
      </c>
      <c r="B7" s="3">
        <v>0.2441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16.41</v>
      </c>
    </row>
    <row r="10">
      <c r="A10" t="inlineStr">
        <is>
          <t xml:space="preserve">Economic Profit / EVA</t>
        </is>
      </c>
      <c r="B10" s="2">
        <v>61544781.0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91544861</v>
      </c>
    </row>
    <row r="3">
      <c r="A3" t="inlineStr">
        <is>
          <t xml:space="preserve">ROIC</t>
        </is>
      </c>
      <c r="B3" s="6">
        <v>0.2441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134.3</v>
      </c>
    </row>
    <row r="8">
      <c r="A8" t="inlineStr">
        <is>
          <t xml:space="preserve">Shares (m)</t>
        </is>
      </c>
      <c r="B8" s="5">
        <v>3.5129</v>
      </c>
    </row>
    <row r="9">
      <c r="A9" t="inlineStr">
        <is>
          <t xml:space="preserve">Share price</t>
        </is>
      </c>
      <c r="B9" s="5">
        <v>375.5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375001000</v>
      </c>
    </row>
    <row r="13">
      <c r="A13" t="inlineStr">
        <is>
          <t xml:space="preserve">Market cap  = price × shares</t>
        </is>
      </c>
      <c r="B13" s="4">
        <f>B9*B8</f>
        <v>1319.09395</v>
      </c>
    </row>
    <row r="14">
      <c r="A14" t="inlineStr">
        <is>
          <t xml:space="preserve">Enterprise value  = mcap + net debt</t>
        </is>
      </c>
      <c r="B14" s="4">
        <f>B13+B7</f>
        <v>1453.4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91544861</v>
      </c>
    </row>
    <row r="4">
      <c r="A4" t="inlineStr">
        <is>
          <t xml:space="preserve">Invested Capital</t>
        </is>
      </c>
      <c r="B4" s="2">
        <f>Inputs!B12</f>
        <v>375001000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30000080.0</v>
      </c>
    </row>
    <row r="7">
      <c r="A7" t="inlineStr">
        <is>
          <t xml:space="preserve">Economic Profit (EVA)  = NOPAT − charge</t>
        </is>
      </c>
      <c r="B7" s="2">
        <f>Inputs!B2-Inputs!B12*Inputs!B4</f>
        <v>61544781.0</v>
      </c>
    </row>
    <row r="8">
      <c r="A8" t="inlineStr">
        <is>
          <t xml:space="preserve">ROIC</t>
        </is>
      </c>
      <c r="B8" s="3">
        <f>Inputs!B3</f>
        <v>0.2441</v>
      </c>
    </row>
    <row r="9">
      <c r="A9" t="inlineStr">
        <is>
          <t xml:space="preserve">ROIC − WACC spread</t>
        </is>
      </c>
      <c r="B9" s="3">
        <f>Inputs!B3-Inputs!B4</f>
        <v>0.16410000000000002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45772430.5</v>
      </c>
      <c r="C4" s="3">
        <f>Inputs!$B$10/Inputs!$B$3</f>
        <v>0.0</v>
      </c>
      <c r="D4" s="2">
        <f>B4*(1-C4)</f>
        <v>45772430.5</v>
      </c>
      <c r="E4" s="3">
        <f>1/(1+Inputs!$B$4)^A4</f>
        <v>0.9259259259259258</v>
      </c>
      <c r="F4" s="2">
        <f>D4*E4</f>
        <v>42381880.09259259</v>
      </c>
    </row>
    <row r="5">
      <c r="A5" s="4">
        <v>2.0</v>
      </c>
      <c r="B5" s="2">
        <f>B4*(1+Inputs!$B$10)</f>
        <v>22886215.25</v>
      </c>
      <c r="C5" s="3">
        <f>Inputs!$B$10/Inputs!$B$3</f>
        <v>0.0</v>
      </c>
      <c r="D5" s="2">
        <f>B5*(1-C5)</f>
        <v>22886215.25</v>
      </c>
      <c r="E5" s="3">
        <f>1/(1+Inputs!$B$4)^A5</f>
        <v>0.8573388203017832</v>
      </c>
      <c r="F5" s="2">
        <f>D5*E5</f>
        <v>19621240.78360768</v>
      </c>
    </row>
    <row r="6">
      <c r="A6" s="4">
        <v>3.0</v>
      </c>
      <c r="B6" s="2">
        <f>B5*(1+Inputs!$B$10)</f>
        <v>11443107.625</v>
      </c>
      <c r="C6" s="3">
        <f>Inputs!$B$10/Inputs!$B$3</f>
        <v>0.0</v>
      </c>
      <c r="D6" s="2">
        <f>B6*(1-C6)</f>
        <v>11443107.625</v>
      </c>
      <c r="E6" s="3">
        <f>1/(1+Inputs!$B$4)^A6</f>
        <v>0.7938322410201696</v>
      </c>
      <c r="F6" s="2">
        <f>D6*E6</f>
        <v>9083907.77018874</v>
      </c>
    </row>
    <row r="7">
      <c r="A7" s="4">
        <v>4.0</v>
      </c>
      <c r="B7" s="2">
        <f>B6*(1+Inputs!$B$10)</f>
        <v>5721553.8125</v>
      </c>
      <c r="C7" s="3">
        <f>Inputs!$B$10/Inputs!$B$3</f>
        <v>0.0</v>
      </c>
      <c r="D7" s="2">
        <f>B7*(1-C7)</f>
        <v>5721553.8125</v>
      </c>
      <c r="E7" s="3">
        <f>1/(1+Inputs!$B$4)^A7</f>
        <v>0.7350298527964533</v>
      </c>
      <c r="F7" s="2">
        <f>D7*E7</f>
        <v>4205512.856568861</v>
      </c>
    </row>
    <row r="8">
      <c r="A8" s="4">
        <v>5.0</v>
      </c>
      <c r="B8" s="2">
        <f>B7*(1+Inputs!$B$10)</f>
        <v>2860776.90625</v>
      </c>
      <c r="C8" s="3">
        <f>Inputs!$B$10/Inputs!$B$3</f>
        <v>0.0</v>
      </c>
      <c r="D8" s="2">
        <f>B8*(1-C8)</f>
        <v>2860776.90625</v>
      </c>
      <c r="E8" s="3">
        <f>1/(1+Inputs!$B$4)^A8</f>
        <v>0.6805831970337529</v>
      </c>
      <c r="F8" s="2">
        <f>D8*E8</f>
        <v>1946996.692855954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375.5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540.0</v>
      </c>
      <c r="C4" s="3">
        <v>-0.5</v>
      </c>
      <c r="D4" s="3">
        <v>0.35</v>
      </c>
      <c r="E4" s="3">
        <v>0.4381</v>
      </c>
    </row>
    <row r="5">
      <c r="A5" t="inlineStr">
        <is>
          <t xml:space="preserve">Base</t>
        </is>
      </c>
      <c r="B5" s="2">
        <v>430.0</v>
      </c>
      <c r="C5" s="3">
        <v>-0.5</v>
      </c>
      <c r="D5" s="3">
        <v>0.45</v>
      </c>
      <c r="E5" s="3">
        <v>0.1451</v>
      </c>
    </row>
    <row r="6">
      <c r="A6" t="inlineStr">
        <is>
          <t xml:space="preserve">Bear</t>
        </is>
      </c>
      <c r="B6" s="2">
        <v>300.0</v>
      </c>
      <c r="C6" s="3">
        <v>-0.5</v>
      </c>
      <c r="D6" s="3">
        <v>0.2</v>
      </c>
      <c r="E6" s="3">
        <v>-0.2011</v>
      </c>
    </row>
    <row r="7">
      <c r="A7" t="inlineStr" s="1">
        <is>
          <t xml:space="preserve">E[r] (probability-weighted)</t>
        </is>
      </c>
      <c r="E7" s="3">
        <v>0.1784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545775830.0627</v>
      </c>
      <c r="C4" s="4">
        <v>610658331.7582</v>
      </c>
      <c r="D4" s="4">
        <v>657660302.2997</v>
      </c>
      <c r="E4" s="4">
        <v>734168591.6274</v>
      </c>
      <c r="F4" s="4">
        <v>789409856.0242</v>
      </c>
      <c r="G4" s="4">
        <v>943544727.6393</v>
      </c>
    </row>
    <row r="5">
      <c r="A5" t="inlineStr" s="1">
        <is>
          <t xml:space="preserve">7.25%</t>
        </is>
      </c>
      <c r="B5" s="4">
        <v>461840319.5051</v>
      </c>
      <c r="C5" s="4">
        <v>513751298.9664</v>
      </c>
      <c r="D5" s="4">
        <v>551243465.7503</v>
      </c>
      <c r="E5" s="4">
        <v>612092982.2462</v>
      </c>
      <c r="F5" s="4">
        <v>655904093.3215</v>
      </c>
      <c r="G5" s="4">
        <v>777670335.2599</v>
      </c>
    </row>
    <row r="6">
      <c r="A6" t="inlineStr" s="1">
        <is>
          <t xml:space="preserve">8.00%</t>
        </is>
      </c>
      <c r="B6" s="4">
        <v>400726381.2679</v>
      </c>
      <c r="C6" s="4">
        <v>443288949.3555</v>
      </c>
      <c r="D6" s="4">
        <v>473932251.9468</v>
      </c>
      <c r="E6" s="4">
        <v>523512046.5067</v>
      </c>
      <c r="F6" s="4">
        <v>559102076.7939</v>
      </c>
      <c r="G6" s="4">
        <v>657607830.6533</v>
      </c>
    </row>
    <row r="7">
      <c r="A7" t="inlineStr" s="1">
        <is>
          <t xml:space="preserve">8.75%</t>
        </is>
      </c>
      <c r="B7" s="4">
        <v>354220982.6399</v>
      </c>
      <c r="C7" s="4">
        <v>389750585.2814</v>
      </c>
      <c r="D7" s="4">
        <v>415245344.2824</v>
      </c>
      <c r="E7" s="4">
        <v>456359626.4498</v>
      </c>
      <c r="F7" s="4">
        <v>485778631.6628</v>
      </c>
      <c r="G7" s="4">
        <v>566841468.8712</v>
      </c>
    </row>
    <row r="8">
      <c r="A8" t="inlineStr" s="1">
        <is>
          <t xml:space="preserve">9.50%</t>
        </is>
      </c>
      <c r="B8" s="4">
        <v>317630835.8058</v>
      </c>
      <c r="C8" s="4">
        <v>347695836.5301</v>
      </c>
      <c r="D8" s="4">
        <v>369193572.6869</v>
      </c>
      <c r="E8" s="4">
        <v>403741153.8905</v>
      </c>
      <c r="F8" s="4">
        <v>428377072.6334</v>
      </c>
      <c r="G8" s="4">
        <v>495934797.2138</v>
      </c>
    </row>
    <row r="9"/>
    <row r="10">
      <c r="A10" t="inlineStr">
        <is>
          <t xml:space="preserve">Bold cells ≥ current price (375.5). The conclusion is dominated by WACC and growth.</t>
        </is>
      </c>
    </row>
  </sheetData>
</worksheet>
</file>