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Brd. Klee (KLEE-B.CO)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0.0384</v>
      </c>
    </row>
    <row r="6">
      <c r="A6" t="inlineStr">
        <is>
          <t xml:space="preserve">No-growth value / share</t>
        </is>
      </c>
      <c r="B6" s="2">
        <v>3630.4348</v>
      </c>
    </row>
    <row r="7">
      <c r="A7" t="inlineStr">
        <is>
          <t xml:space="preserve">ROIC</t>
        </is>
      </c>
      <c r="B7" s="3">
        <v>0.1097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2.97</v>
      </c>
    </row>
    <row r="10">
      <c r="A10" t="inlineStr">
        <is>
          <t xml:space="preserve">Economic Profit / EVA</t>
        </is>
      </c>
      <c r="B10" s="2">
        <v>4.28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15.8</v>
      </c>
    </row>
    <row r="3">
      <c r="A3" t="inlineStr">
        <is>
          <t xml:space="preserve">ROIC</t>
        </is>
      </c>
      <c r="B3" s="6">
        <v>0.1097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34.1</v>
      </c>
    </row>
    <row r="8">
      <c r="A8" t="inlineStr">
        <is>
          <t xml:space="preserve">Shares (m)</t>
        </is>
      </c>
      <c r="B8" s="5">
        <v>0.0506</v>
      </c>
    </row>
    <row r="9">
      <c r="A9" t="inlineStr">
        <is>
          <t xml:space="preserve">Share price</t>
        </is>
      </c>
      <c r="B9" s="5">
        <v>3920.0</v>
      </c>
    </row>
    <row r="10">
      <c r="A10" t="inlineStr">
        <is>
          <t xml:space="preserve">Stage-1 growth g (engine driver)</t>
        </is>
      </c>
      <c r="B10" s="6">
        <v>0.0384</v>
      </c>
    </row>
    <row r="11"/>
    <row r="12">
      <c r="A12" t="inlineStr">
        <is>
          <t xml:space="preserve">Invested Capital  = NOPAT / ROIC</t>
        </is>
      </c>
      <c r="B12" s="2">
        <f>B2/B3</f>
        <v>144.0</v>
      </c>
    </row>
    <row r="13">
      <c r="A13" t="inlineStr">
        <is>
          <t xml:space="preserve">Market cap  = price × shares</t>
        </is>
      </c>
      <c r="B13" s="4">
        <f>B9*B8</f>
        <v>198.352</v>
      </c>
    </row>
    <row r="14">
      <c r="A14" t="inlineStr">
        <is>
          <t xml:space="preserve">Enterprise value  = mcap + net debt</t>
        </is>
      </c>
      <c r="B14" s="4">
        <f>B13+B7</f>
        <v>232.5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15.8</v>
      </c>
    </row>
    <row r="4">
      <c r="A4" t="inlineStr">
        <is>
          <t xml:space="preserve">Invested Capital</t>
        </is>
      </c>
      <c r="B4" s="2">
        <f>Inputs!B12</f>
        <v>144.0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11.52</v>
      </c>
    </row>
    <row r="7">
      <c r="A7" t="inlineStr">
        <is>
          <t xml:space="preserve">Economic Profit (EVA)  = NOPAT − charge</t>
        </is>
      </c>
      <c r="B7" s="2">
        <f>Inputs!B2-Inputs!B12*Inputs!B4</f>
        <v>4.280000000000001</v>
      </c>
    </row>
    <row r="8">
      <c r="A8" t="inlineStr">
        <is>
          <t xml:space="preserve">ROIC</t>
        </is>
      </c>
      <c r="B8" s="3">
        <f>Inputs!B3</f>
        <v>0.1097</v>
      </c>
    </row>
    <row r="9">
      <c r="A9" t="inlineStr">
        <is>
          <t xml:space="preserve">ROIC − WACC spread</t>
        </is>
      </c>
      <c r="B9" s="3">
        <f>Inputs!B3-Inputs!B4</f>
        <v>0.029700000000000004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16.40672</v>
      </c>
      <c r="C4" s="3">
        <f>Inputs!$B$10/Inputs!$B$3</f>
        <v>0.3500455788514129</v>
      </c>
      <c r="D4" s="2">
        <f>B4*(1-C4)</f>
        <v>10.663620200546946</v>
      </c>
      <c r="E4" s="3">
        <f>1/(1+Inputs!$B$4)^A4</f>
        <v>0.9259259259259258</v>
      </c>
      <c r="F4" s="2">
        <f>D4*E4</f>
        <v>9.873722407913839</v>
      </c>
    </row>
    <row r="5">
      <c r="A5" s="4">
        <v>2.0</v>
      </c>
      <c r="B5" s="2">
        <f>B4*(1+Inputs!$B$10)</f>
        <v>17.036738048</v>
      </c>
      <c r="C5" s="3">
        <f>Inputs!$B$10/Inputs!$B$3</f>
        <v>0.3500455788514129</v>
      </c>
      <c r="D5" s="2">
        <f>B5*(1-C5)</f>
        <v>11.073103216247949</v>
      </c>
      <c r="E5" s="3">
        <f>1/(1+Inputs!$B$4)^A5</f>
        <v>0.8573388203017832</v>
      </c>
      <c r="F5" s="2">
        <f>D5*E5</f>
        <v>9.493401248497898</v>
      </c>
    </row>
    <row r="6">
      <c r="A6" s="4">
        <v>3.0</v>
      </c>
      <c r="B6" s="2">
        <f>B5*(1+Inputs!$B$10)</f>
        <v>17.6909487890432</v>
      </c>
      <c r="C6" s="3">
        <f>Inputs!$B$10/Inputs!$B$3</f>
        <v>0.3500455788514129</v>
      </c>
      <c r="D6" s="2">
        <f>B6*(1-C6)</f>
        <v>11.49831037975187</v>
      </c>
      <c r="E6" s="3">
        <f>1/(1+Inputs!$B$4)^A6</f>
        <v>0.7938322410201696</v>
      </c>
      <c r="F6" s="2">
        <f>D6*E6</f>
        <v>9.127729496703905</v>
      </c>
    </row>
    <row r="7">
      <c r="A7" s="4">
        <v>4.0</v>
      </c>
      <c r="B7" s="2">
        <f>B6*(1+Inputs!$B$10)</f>
        <v>18.37028122254246</v>
      </c>
      <c r="C7" s="3">
        <f>Inputs!$B$10/Inputs!$B$3</f>
        <v>0.3500455788514129</v>
      </c>
      <c r="D7" s="2">
        <f>B7*(1-C7)</f>
        <v>11.939845498334343</v>
      </c>
      <c r="E7" s="3">
        <f>1/(1+Inputs!$B$4)^A7</f>
        <v>0.7350298527964533</v>
      </c>
      <c r="F7" s="2">
        <f>D7*E7</f>
        <v>8.776142879053086</v>
      </c>
    </row>
    <row r="8">
      <c r="A8" s="4">
        <v>5.0</v>
      </c>
      <c r="B8" s="2">
        <f>B7*(1+Inputs!$B$10)</f>
        <v>19.07570002148809</v>
      </c>
      <c r="C8" s="3">
        <f>Inputs!$B$10/Inputs!$B$3</f>
        <v>0.3500455788514129</v>
      </c>
      <c r="D8" s="2">
        <f>B8*(1-C8)</f>
        <v>12.39833556547038</v>
      </c>
      <c r="E8" s="3">
        <f>1/(1+Inputs!$B$4)^A8</f>
        <v>0.6805831970337529</v>
      </c>
      <c r="F8" s="2">
        <f>D8*E8</f>
        <v>8.438098857045114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3920.0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0.0384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4700.0</v>
      </c>
      <c r="C4" s="3">
        <v>0.1042</v>
      </c>
      <c r="D4" s="3">
        <v>0.25</v>
      </c>
      <c r="E4" s="3">
        <v>0.199</v>
      </c>
    </row>
    <row r="5">
      <c r="A5" t="inlineStr">
        <is>
          <t xml:space="preserve">Base</t>
        </is>
      </c>
      <c r="B5" s="2">
        <v>3800.0</v>
      </c>
      <c r="C5" s="3">
        <v>0.0225</v>
      </c>
      <c r="D5" s="3">
        <v>0.5</v>
      </c>
      <c r="E5" s="3">
        <v>-0.0306</v>
      </c>
    </row>
    <row r="6">
      <c r="A6" t="inlineStr">
        <is>
          <t xml:space="preserve">Bear</t>
        </is>
      </c>
      <c r="B6" s="2">
        <v>2900.0</v>
      </c>
      <c r="C6" s="3">
        <v>-0.1025</v>
      </c>
      <c r="D6" s="3">
        <v>0.25</v>
      </c>
      <c r="E6" s="3">
        <v>-0.2602</v>
      </c>
    </row>
    <row r="7">
      <c r="A7" t="inlineStr" s="1">
        <is>
          <t xml:space="preserve">E[r] (probability-weighted)</t>
        </is>
      </c>
      <c r="E7" s="3">
        <v>-0.0306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5132.907</v>
      </c>
      <c r="C4" s="4">
        <v>5580.7314</v>
      </c>
      <c r="D4" s="4">
        <v>5895.516</v>
      </c>
      <c r="E4" s="4">
        <v>6392.47</v>
      </c>
      <c r="F4" s="4">
        <v>6740.4672</v>
      </c>
      <c r="G4" s="4">
        <v>7669.2901</v>
      </c>
    </row>
    <row r="5">
      <c r="A5" t="inlineStr" s="1">
        <is>
          <t xml:space="preserve">7.25%</t>
        </is>
      </c>
      <c r="B5" s="4">
        <v>4264.1536</v>
      </c>
      <c r="C5" s="4">
        <v>4582.695</v>
      </c>
      <c r="D5" s="4">
        <v>4802.9641</v>
      </c>
      <c r="E5" s="4">
        <v>5144.7185</v>
      </c>
      <c r="F5" s="4">
        <v>5379.7288</v>
      </c>
      <c r="G5" s="4">
        <v>5989.7708</v>
      </c>
    </row>
    <row r="6">
      <c r="A6" t="inlineStr" s="1">
        <is>
          <t xml:space="preserve">8.00%</t>
        </is>
      </c>
      <c r="B6" s="4">
        <v>3630.7399</v>
      </c>
      <c r="C6" s="4">
        <v>3857.2038</v>
      </c>
      <c r="D6" s="4">
        <v>4010.2723</v>
      </c>
      <c r="E6" s="4">
        <v>4241.8652</v>
      </c>
      <c r="F6" s="4">
        <v>4396.8068</v>
      </c>
      <c r="G6" s="4">
        <v>4781.4529</v>
      </c>
    </row>
    <row r="7">
      <c r="A7" t="inlineStr" s="1">
        <is>
          <t xml:space="preserve">8.75%</t>
        </is>
      </c>
      <c r="B7" s="4">
        <v>3148.0081</v>
      </c>
      <c r="C7" s="4">
        <v>3306.1269</v>
      </c>
      <c r="D7" s="4">
        <v>3409.4132</v>
      </c>
      <c r="E7" s="4">
        <v>3559.5555</v>
      </c>
      <c r="F7" s="4">
        <v>3655.4071</v>
      </c>
      <c r="G7" s="4">
        <v>3874.1467</v>
      </c>
    </row>
    <row r="8">
      <c r="A8" t="inlineStr" s="1">
        <is>
          <t xml:space="preserve">9.50%</t>
        </is>
      </c>
      <c r="B8" s="4">
        <v>2767.5791</v>
      </c>
      <c r="C8" s="4">
        <v>2873.3905</v>
      </c>
      <c r="D8" s="4">
        <v>2938.6605</v>
      </c>
      <c r="E8" s="4">
        <v>3026.739</v>
      </c>
      <c r="F8" s="4">
        <v>3077.661</v>
      </c>
      <c r="G8" s="4">
        <v>3170.6276</v>
      </c>
    </row>
    <row r="9"/>
    <row r="10">
      <c r="A10" t="inlineStr">
        <is>
          <t xml:space="preserve">Bold cells ≥ current price (3920.0). The conclusion is dominated by WACC and growth.</t>
        </is>
      </c>
    </row>
  </sheetData>
</worksheet>
</file>