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Thule (THULE.ST)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0.0997</v>
      </c>
    </row>
    <row r="6">
      <c r="A6" t="inlineStr">
        <is>
          <t xml:space="preserve">No-growth value / share</t>
        </is>
      </c>
      <c r="B6" s="2">
        <v>120.9898</v>
      </c>
    </row>
    <row r="7">
      <c r="A7" t="inlineStr">
        <is>
          <t xml:space="preserve">ROIC</t>
        </is>
      </c>
      <c r="B7" s="3">
        <v>0.105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2.5</v>
      </c>
    </row>
    <row r="10">
      <c r="A10" t="inlineStr">
        <is>
          <t xml:space="preserve">Economic Profit / EVA</t>
        </is>
      </c>
      <c r="B10" s="2">
        <v>299.82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1259.9</v>
      </c>
    </row>
    <row r="3">
      <c r="A3" t="inlineStr">
        <is>
          <t xml:space="preserve">ROIC</t>
        </is>
      </c>
      <c r="B3" s="6">
        <v>0.105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4163.0</v>
      </c>
    </row>
    <row r="8">
      <c r="A8" t="inlineStr">
        <is>
          <t xml:space="preserve">Shares (m)</t>
        </is>
      </c>
      <c r="B8" s="5">
        <v>107.8</v>
      </c>
    </row>
    <row r="9">
      <c r="A9" t="inlineStr">
        <is>
          <t xml:space="preserve">Share price</t>
        </is>
      </c>
      <c r="B9" s="5">
        <v>213.8</v>
      </c>
    </row>
    <row r="10">
      <c r="A10" t="inlineStr">
        <is>
          <t xml:space="preserve">Stage-1 growth g (engine driver)</t>
        </is>
      </c>
      <c r="B10" s="6">
        <v>0.0997</v>
      </c>
    </row>
    <row r="11"/>
    <row r="12">
      <c r="A12" t="inlineStr">
        <is>
          <t xml:space="preserve">Invested Capital  = NOPAT / ROIC</t>
        </is>
      </c>
      <c r="B12" s="2">
        <f>B2/B3</f>
        <v>12001.0</v>
      </c>
    </row>
    <row r="13">
      <c r="A13" t="inlineStr">
        <is>
          <t xml:space="preserve">Market cap  = price × shares</t>
        </is>
      </c>
      <c r="B13" s="4">
        <f>B9*B8</f>
        <v>23047.64</v>
      </c>
    </row>
    <row r="14">
      <c r="A14" t="inlineStr">
        <is>
          <t xml:space="preserve">Enterprise value  = mcap + net debt</t>
        </is>
      </c>
      <c r="B14" s="4">
        <f>B13+B7</f>
        <v>27210.6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1259.9</v>
      </c>
    </row>
    <row r="4">
      <c r="A4" t="inlineStr">
        <is>
          <t xml:space="preserve">Invested Capital</t>
        </is>
      </c>
      <c r="B4" s="2">
        <f>Inputs!B12</f>
        <v>12001.0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960.08</v>
      </c>
    </row>
    <row r="7">
      <c r="A7" t="inlineStr">
        <is>
          <t xml:space="preserve">Economic Profit (EVA)  = NOPAT − charge</t>
        </is>
      </c>
      <c r="B7" s="2">
        <f>Inputs!B2-Inputs!B12*Inputs!B4</f>
        <v>299.82000000000005</v>
      </c>
    </row>
    <row r="8">
      <c r="A8" t="inlineStr">
        <is>
          <t xml:space="preserve">ROIC</t>
        </is>
      </c>
      <c r="B8" s="3">
        <f>Inputs!B3</f>
        <v>0.105</v>
      </c>
    </row>
    <row r="9">
      <c r="A9" t="inlineStr">
        <is>
          <t xml:space="preserve">ROIC − WACC spread</t>
        </is>
      </c>
      <c r="B9" s="3">
        <f>Inputs!B3-Inputs!B4</f>
        <v>0.024999999999999994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1385.5120299999999</v>
      </c>
      <c r="C4" s="3">
        <f>Inputs!$B$10/Inputs!$B$3</f>
        <v>0.9495238095238095</v>
      </c>
      <c r="D4" s="2">
        <f>B4*(1-C4)</f>
        <v>69.9353691333333</v>
      </c>
      <c r="E4" s="3">
        <f>1/(1+Inputs!$B$4)^A4</f>
        <v>0.9259259259259258</v>
      </c>
      <c r="F4" s="2">
        <f>D4*E4</f>
        <v>64.75497141975305</v>
      </c>
    </row>
    <row r="5">
      <c r="A5" s="4">
        <v>2.0</v>
      </c>
      <c r="B5" s="2">
        <f>B4*(1+Inputs!$B$10)</f>
        <v>1523.6475793909997</v>
      </c>
      <c r="C5" s="3">
        <f>Inputs!$B$10/Inputs!$B$3</f>
        <v>0.9495238095238095</v>
      </c>
      <c r="D5" s="2">
        <f>B5*(1-C5)</f>
        <v>76.90792543592661</v>
      </c>
      <c r="E5" s="3">
        <f>1/(1+Inputs!$B$4)^A5</f>
        <v>0.8573388203017832</v>
      </c>
      <c r="F5" s="2">
        <f>D5*E5</f>
        <v>65.93615006509484</v>
      </c>
    </row>
    <row r="6">
      <c r="A6" s="4">
        <v>3.0</v>
      </c>
      <c r="B6" s="2">
        <f>B5*(1+Inputs!$B$10)</f>
        <v>1675.5552430562823</v>
      </c>
      <c r="C6" s="3">
        <f>Inputs!$B$10/Inputs!$B$3</f>
        <v>0.9495238095238095</v>
      </c>
      <c r="D6" s="2">
        <f>B6*(1-C6)</f>
        <v>84.5756456018885</v>
      </c>
      <c r="E6" s="3">
        <f>1/(1+Inputs!$B$4)^A6</f>
        <v>0.7938322410201696</v>
      </c>
      <c r="F6" s="2">
        <f>D6*E6</f>
        <v>67.1388742838748</v>
      </c>
    </row>
    <row r="7">
      <c r="A7" s="4">
        <v>4.0</v>
      </c>
      <c r="B7" s="2">
        <f>B6*(1+Inputs!$B$10)</f>
        <v>1842.6081007889934</v>
      </c>
      <c r="C7" s="3">
        <f>Inputs!$B$10/Inputs!$B$3</f>
        <v>0.9495238095238095</v>
      </c>
      <c r="D7" s="2">
        <f>B7*(1-C7)</f>
        <v>93.00783746839677</v>
      </c>
      <c r="E7" s="3">
        <f>1/(1+Inputs!$B$4)^A7</f>
        <v>0.7350298527964533</v>
      </c>
      <c r="F7" s="2">
        <f>D7*E7</f>
        <v>68.36353708331212</v>
      </c>
    </row>
    <row r="8">
      <c r="A8" s="4">
        <v>5.0</v>
      </c>
      <c r="B8" s="2">
        <f>B7*(1+Inputs!$B$10)</f>
        <v>2026.3161284376558</v>
      </c>
      <c r="C8" s="3">
        <f>Inputs!$B$10/Inputs!$B$3</f>
        <v>0.9495238095238095</v>
      </c>
      <c r="D8" s="2">
        <f>B8*(1-C8)</f>
        <v>102.28071886399592</v>
      </c>
      <c r="E8" s="3">
        <f>1/(1+Inputs!$B$4)^A8</f>
        <v>0.6805831970337529</v>
      </c>
      <c r="F8" s="2">
        <f>D8*E8</f>
        <v>69.61053863936883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213.8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0.0997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270.0</v>
      </c>
      <c r="C4" s="3">
        <v>0.0997</v>
      </c>
      <c r="D4" s="3">
        <v>0.3</v>
      </c>
      <c r="E4" s="3">
        <v>0.2629</v>
      </c>
    </row>
    <row r="5">
      <c r="A5" t="inlineStr">
        <is>
          <t xml:space="preserve">Base</t>
        </is>
      </c>
      <c r="B5" s="2">
        <v>220.0</v>
      </c>
      <c r="C5" s="3">
        <v>0.0997</v>
      </c>
      <c r="D5" s="3">
        <v>0.45</v>
      </c>
      <c r="E5" s="3">
        <v>0.029</v>
      </c>
    </row>
    <row r="6">
      <c r="A6" t="inlineStr">
        <is>
          <t xml:space="preserve">Bear</t>
        </is>
      </c>
      <c r="B6" s="2">
        <v>165.0</v>
      </c>
      <c r="C6" s="3">
        <v>0.0997</v>
      </c>
      <c r="D6" s="3">
        <v>0.25</v>
      </c>
      <c r="E6" s="3">
        <v>-0.2283</v>
      </c>
    </row>
    <row r="7">
      <c r="A7" t="inlineStr" s="1">
        <is>
          <t xml:space="preserve">E[r] (probability-weighted)</t>
        </is>
      </c>
      <c r="E7" s="3">
        <v>0.0348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176.4971</v>
      </c>
      <c r="C4" s="4">
        <v>192.2558</v>
      </c>
      <c r="D4" s="4">
        <v>203.2821</v>
      </c>
      <c r="E4" s="4">
        <v>220.6053</v>
      </c>
      <c r="F4" s="4">
        <v>232.6753</v>
      </c>
      <c r="G4" s="4">
        <v>264.6469</v>
      </c>
    </row>
    <row r="5">
      <c r="A5" t="inlineStr" s="1">
        <is>
          <t xml:space="preserve">7.25%</t>
        </is>
      </c>
      <c r="B5" s="4">
        <v>144.3971</v>
      </c>
      <c r="C5" s="4">
        <v>155.3965</v>
      </c>
      <c r="D5" s="4">
        <v>162.9442</v>
      </c>
      <c r="E5" s="4">
        <v>174.5571</v>
      </c>
      <c r="F5" s="4">
        <v>182.4711</v>
      </c>
      <c r="G5" s="4">
        <v>202.7211</v>
      </c>
    </row>
    <row r="6">
      <c r="A6" t="inlineStr" s="1">
        <is>
          <t xml:space="preserve">8.00%</t>
        </is>
      </c>
      <c r="B6" s="4">
        <v>120.9898</v>
      </c>
      <c r="C6" s="4">
        <v>128.6034</v>
      </c>
      <c r="D6" s="4">
        <v>133.6811</v>
      </c>
      <c r="E6" s="4">
        <v>141.2465</v>
      </c>
      <c r="F6" s="4">
        <v>146.2196</v>
      </c>
      <c r="G6" s="4">
        <v>158.1955</v>
      </c>
    </row>
    <row r="7">
      <c r="A7" t="inlineStr" s="1">
        <is>
          <t xml:space="preserve">8.75%</t>
        </is>
      </c>
      <c r="B7" s="4">
        <v>103.1483</v>
      </c>
      <c r="C7" s="4">
        <v>108.2522</v>
      </c>
      <c r="D7" s="4">
        <v>111.5029</v>
      </c>
      <c r="E7" s="4">
        <v>116.0804</v>
      </c>
      <c r="F7" s="4">
        <v>118.8871</v>
      </c>
      <c r="G7" s="4">
        <v>124.7843</v>
      </c>
    </row>
    <row r="8">
      <c r="A8" t="inlineStr" s="1">
        <is>
          <t xml:space="preserve">9.50%</t>
        </is>
      </c>
      <c r="B8" s="4">
        <v>89.0856</v>
      </c>
      <c r="C8" s="4">
        <v>92.2718</v>
      </c>
      <c r="D8" s="4">
        <v>94.1296</v>
      </c>
      <c r="E8" s="4">
        <v>96.4347</v>
      </c>
      <c r="F8" s="4">
        <v>97.5974</v>
      </c>
      <c r="G8" s="4">
        <v>98.8967</v>
      </c>
    </row>
    <row r="9"/>
    <row r="10">
      <c r="A10" t="inlineStr">
        <is>
          <t xml:space="preserve">Bold cells ≥ current price (213.8). The conclusion is dominated by WACC and growth.</t>
        </is>
      </c>
    </row>
  </sheetData>
</worksheet>
</file>