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TGS (TGS.OL)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37.402</v>
      </c>
    </row>
    <row r="7">
      <c r="A7" t="inlineStr">
        <is>
          <t xml:space="preserve">ROIC</t>
        </is>
      </c>
      <c r="B7" s="3">
        <v>0.049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-3.1</v>
      </c>
    </row>
    <row r="10">
      <c r="A10" t="inlineStr">
        <is>
          <t xml:space="preserve">Economic Profit / EVA</t>
        </is>
      </c>
      <c r="B10" s="2">
        <v>-709.152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1123.2</v>
      </c>
    </row>
    <row r="3">
      <c r="A3" t="inlineStr">
        <is>
          <t xml:space="preserve">ROIC</t>
        </is>
      </c>
      <c r="B3" s="6">
        <v>0.049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4114.0</v>
      </c>
    </row>
    <row r="8">
      <c r="A8" t="inlineStr">
        <is>
          <t xml:space="preserve">Shares (m)</t>
        </is>
      </c>
      <c r="B8" s="5">
        <v>196.468</v>
      </c>
    </row>
    <row r="9">
      <c r="A9" t="inlineStr">
        <is>
          <t xml:space="preserve">Share price</t>
        </is>
      </c>
      <c r="B9" s="5">
        <v>149.6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22904.4</v>
      </c>
    </row>
    <row r="13">
      <c r="A13" t="inlineStr">
        <is>
          <t xml:space="preserve">Market cap  = price × shares</t>
        </is>
      </c>
      <c r="B13" s="4">
        <f>B9*B8</f>
        <v>29391.6128</v>
      </c>
    </row>
    <row r="14">
      <c r="A14" t="inlineStr">
        <is>
          <t xml:space="preserve">Enterprise value  = mcap + net debt</t>
        </is>
      </c>
      <c r="B14" s="4">
        <f>B13+B7</f>
        <v>33505.6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1123.2</v>
      </c>
    </row>
    <row r="4">
      <c r="A4" t="inlineStr">
        <is>
          <t xml:space="preserve">Invested Capital</t>
        </is>
      </c>
      <c r="B4" s="2">
        <f>Inputs!B12</f>
        <v>22904.4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1832.352</v>
      </c>
    </row>
    <row r="7">
      <c r="A7" t="inlineStr">
        <is>
          <t xml:space="preserve">Economic Profit (EVA)  = NOPAT − charge</t>
        </is>
      </c>
      <c r="B7" s="2">
        <f>Inputs!B2-Inputs!B12*Inputs!B4</f>
        <v>-709.152</v>
      </c>
    </row>
    <row r="8">
      <c r="A8" t="inlineStr">
        <is>
          <t xml:space="preserve">ROIC</t>
        </is>
      </c>
      <c r="B8" s="3">
        <f>Inputs!B3</f>
        <v>0.049</v>
      </c>
    </row>
    <row r="9">
      <c r="A9" t="inlineStr">
        <is>
          <t xml:space="preserve">ROIC − WACC spread</t>
        </is>
      </c>
      <c r="B9" s="3">
        <f>Inputs!B3-Inputs!B4</f>
        <v>-0.031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561.6</v>
      </c>
      <c r="C4" s="3">
        <f>Inputs!$B$10/Inputs!$B$3</f>
        <v>0.0</v>
      </c>
      <c r="D4" s="2">
        <f>B4*(1-C4)</f>
        <v>561.6</v>
      </c>
      <c r="E4" s="3">
        <f>1/(1+Inputs!$B$4)^A4</f>
        <v>0.9259259259259258</v>
      </c>
      <c r="F4" s="2">
        <f>D4*E4</f>
        <v>520.0</v>
      </c>
    </row>
    <row r="5">
      <c r="A5" s="4">
        <v>2.0</v>
      </c>
      <c r="B5" s="2">
        <f>B4*(1+Inputs!$B$10)</f>
        <v>280.8</v>
      </c>
      <c r="C5" s="3">
        <f>Inputs!$B$10/Inputs!$B$3</f>
        <v>0.0</v>
      </c>
      <c r="D5" s="2">
        <f>B5*(1-C5)</f>
        <v>280.8</v>
      </c>
      <c r="E5" s="3">
        <f>1/(1+Inputs!$B$4)^A5</f>
        <v>0.8573388203017832</v>
      </c>
      <c r="F5" s="2">
        <f>D5*E5</f>
        <v>240.74074074074073</v>
      </c>
    </row>
    <row r="6">
      <c r="A6" s="4">
        <v>3.0</v>
      </c>
      <c r="B6" s="2">
        <f>B5*(1+Inputs!$B$10)</f>
        <v>140.4</v>
      </c>
      <c r="C6" s="3">
        <f>Inputs!$B$10/Inputs!$B$3</f>
        <v>0.0</v>
      </c>
      <c r="D6" s="2">
        <f>B6*(1-C6)</f>
        <v>140.4</v>
      </c>
      <c r="E6" s="3">
        <f>1/(1+Inputs!$B$4)^A6</f>
        <v>0.7938322410201696</v>
      </c>
      <c r="F6" s="2">
        <f>D6*E6</f>
        <v>111.45404663923182</v>
      </c>
    </row>
    <row r="7">
      <c r="A7" s="4">
        <v>4.0</v>
      </c>
      <c r="B7" s="2">
        <f>B6*(1+Inputs!$B$10)</f>
        <v>70.2</v>
      </c>
      <c r="C7" s="3">
        <f>Inputs!$B$10/Inputs!$B$3</f>
        <v>0.0</v>
      </c>
      <c r="D7" s="2">
        <f>B7*(1-C7)</f>
        <v>70.2</v>
      </c>
      <c r="E7" s="3">
        <f>1/(1+Inputs!$B$4)^A7</f>
        <v>0.7350298527964533</v>
      </c>
      <c r="F7" s="2">
        <f>D7*E7</f>
        <v>51.59909566631102</v>
      </c>
    </row>
    <row r="8">
      <c r="A8" s="4">
        <v>5.0</v>
      </c>
      <c r="B8" s="2">
        <f>B7*(1+Inputs!$B$10)</f>
        <v>35.1</v>
      </c>
      <c r="C8" s="3">
        <f>Inputs!$B$10/Inputs!$B$3</f>
        <v>0.0</v>
      </c>
      <c r="D8" s="2">
        <f>B8*(1-C8)</f>
        <v>35.1</v>
      </c>
      <c r="E8" s="3">
        <f>1/(1+Inputs!$B$4)^A8</f>
        <v>0.6805831970337529</v>
      </c>
      <c r="F8" s="2">
        <f>D8*E8</f>
        <v>23.888470215884727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149.6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200.0</v>
      </c>
      <c r="C4" s="3">
        <v>-0.5</v>
      </c>
      <c r="D4" s="3">
        <v>0.3</v>
      </c>
      <c r="E4" s="3">
        <v>0.3369</v>
      </c>
    </row>
    <row r="5">
      <c r="A5" t="inlineStr">
        <is>
          <t xml:space="preserve">Base</t>
        </is>
      </c>
      <c r="B5" s="2">
        <v>130.0</v>
      </c>
      <c r="C5" s="3">
        <v>-0.5</v>
      </c>
      <c r="D5" s="3">
        <v>0.4</v>
      </c>
      <c r="E5" s="3">
        <v>-0.131</v>
      </c>
    </row>
    <row r="6">
      <c r="A6" t="inlineStr">
        <is>
          <t xml:space="preserve">Bear</t>
        </is>
      </c>
      <c r="B6" s="2">
        <v>100.0</v>
      </c>
      <c r="C6" s="3">
        <v>-0.5</v>
      </c>
      <c r="D6" s="3">
        <v>0.3</v>
      </c>
      <c r="E6" s="3">
        <v>-0.3316</v>
      </c>
    </row>
    <row r="7">
      <c r="A7" t="inlineStr" s="1">
        <is>
          <t xml:space="preserve">E[r] (probability-weighted)</t>
        </is>
      </c>
      <c r="E7" s="3">
        <v>-0.0508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55.1897</v>
      </c>
      <c r="C4" s="4">
        <v>49.8111</v>
      </c>
      <c r="D4" s="4">
        <v>45.342</v>
      </c>
      <c r="E4" s="4">
        <v>37.1484</v>
      </c>
      <c r="F4" s="4">
        <v>30.5887</v>
      </c>
      <c r="G4" s="4">
        <v>9.777</v>
      </c>
    </row>
    <row r="5">
      <c r="A5" t="inlineStr" s="1">
        <is>
          <t xml:space="preserve">7.25%</t>
        </is>
      </c>
      <c r="B5" s="4">
        <v>44.9266</v>
      </c>
      <c r="C5" s="4">
        <v>38.258</v>
      </c>
      <c r="D5" s="4">
        <v>32.8589</v>
      </c>
      <c r="E5" s="4">
        <v>23.1596</v>
      </c>
      <c r="F5" s="4">
        <v>15.5188</v>
      </c>
      <c r="G5" s="4">
        <v>-8.2843</v>
      </c>
    </row>
    <row r="6">
      <c r="A6" t="inlineStr" s="1">
        <is>
          <t xml:space="preserve">8.00%</t>
        </is>
      </c>
      <c r="B6" s="4">
        <v>37.4023</v>
      </c>
      <c r="C6" s="4">
        <v>29.8691</v>
      </c>
      <c r="D6" s="4">
        <v>23.852</v>
      </c>
      <c r="E6" s="4">
        <v>13.1604</v>
      </c>
      <c r="F6" s="4">
        <v>4.8131</v>
      </c>
      <c r="G6" s="4">
        <v>-20.9204</v>
      </c>
    </row>
    <row r="7">
      <c r="A7" t="inlineStr" s="1">
        <is>
          <t xml:space="preserve">8.75%</t>
        </is>
      </c>
      <c r="B7" s="4">
        <v>31.6332</v>
      </c>
      <c r="C7" s="4">
        <v>23.5048</v>
      </c>
      <c r="D7" s="4">
        <v>17.0667</v>
      </c>
      <c r="E7" s="4">
        <v>5.7072</v>
      </c>
      <c r="F7" s="4">
        <v>-3.1101</v>
      </c>
      <c r="G7" s="4">
        <v>-30.1059</v>
      </c>
    </row>
    <row r="8">
      <c r="A8" t="inlineStr" s="1">
        <is>
          <t xml:space="preserve">9.50%</t>
        </is>
      </c>
      <c r="B8" s="4">
        <v>27.0573</v>
      </c>
      <c r="C8" s="4">
        <v>18.5138</v>
      </c>
      <c r="D8" s="4">
        <v>11.7866</v>
      </c>
      <c r="E8" s="4">
        <v>-0.0247</v>
      </c>
      <c r="F8" s="4">
        <v>-9.1546</v>
      </c>
      <c r="G8" s="4">
        <v>-36.9681</v>
      </c>
    </row>
    <row r="9"/>
    <row r="10">
      <c r="A10" t="inlineStr">
        <is>
          <t xml:space="preserve">Bold cells ≥ current price (149.6). The conclusion is dominated by WACC and growth.</t>
        </is>
      </c>
    </row>
  </sheetData>
</worksheet>
</file>