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Royal UNIBREW (RBREW.CO)</t>
        </is>
      </c>
    </row>
    <row r="2">
      <c r="A2" t="inlineStr">
        <is>
          <t xml:space="preserve">operating frame (NOPAT / Invested Capital)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0.015</v>
      </c>
    </row>
    <row r="6">
      <c r="A6" t="inlineStr">
        <is>
          <t xml:space="preserve">No-growth value / share</t>
        </is>
      </c>
      <c r="B6" s="2">
        <v>395.3197</v>
      </c>
    </row>
    <row r="7">
      <c r="A7" t="inlineStr">
        <is>
          <t xml:space="preserve">ROIC</t>
        </is>
      </c>
      <c r="B7" s="3">
        <v>0.1352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5.52</v>
      </c>
    </row>
    <row r="10">
      <c r="A10" t="inlineStr">
        <is>
          <t xml:space="preserve">Economic Profit / EVA</t>
        </is>
      </c>
      <c r="B10" s="2">
        <v>731.22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1790.5</v>
      </c>
    </row>
    <row r="3">
      <c r="A3" t="inlineStr">
        <is>
          <t xml:space="preserve">ROIC</t>
        </is>
      </c>
      <c r="B3" s="6">
        <v>0.1352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6334.0</v>
      </c>
    </row>
    <row r="8">
      <c r="A8" t="inlineStr">
        <is>
          <t xml:space="preserve">Shares (m)</t>
        </is>
      </c>
      <c r="B8" s="5">
        <v>48.886</v>
      </c>
    </row>
    <row r="9">
      <c r="A9" t="inlineStr">
        <is>
          <t xml:space="preserve">Share price</t>
        </is>
      </c>
      <c r="B9" s="5">
        <v>414.0</v>
      </c>
    </row>
    <row r="10">
      <c r="A10" t="inlineStr">
        <is>
          <t xml:space="preserve">Stage-1 growth g (engine driver)</t>
        </is>
      </c>
      <c r="B10" s="6">
        <v>0.015</v>
      </c>
    </row>
    <row r="11"/>
    <row r="12">
      <c r="A12" t="inlineStr">
        <is>
          <t xml:space="preserve">Invested Capital  = NOPAT / ROIC</t>
        </is>
      </c>
      <c r="B12" s="2">
        <f>B2/B3</f>
        <v>13241.0</v>
      </c>
    </row>
    <row r="13">
      <c r="A13" t="inlineStr">
        <is>
          <t xml:space="preserve">Market cap  = price × shares</t>
        </is>
      </c>
      <c r="B13" s="4">
        <f>B9*B8</f>
        <v>20238.804</v>
      </c>
    </row>
    <row r="14">
      <c r="A14" t="inlineStr">
        <is>
          <t xml:space="preserve">Enterprise value  = mcap + net debt</t>
        </is>
      </c>
      <c r="B14" s="4">
        <f>B13+B7</f>
        <v>26572.8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1790.5</v>
      </c>
    </row>
    <row r="4">
      <c r="A4" t="inlineStr">
        <is>
          <t xml:space="preserve">Invested Capital</t>
        </is>
      </c>
      <c r="B4" s="2">
        <f>Inputs!B12</f>
        <v>13241.0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1059.28</v>
      </c>
    </row>
    <row r="7">
      <c r="A7" t="inlineStr">
        <is>
          <t xml:space="preserve">Economic Profit (EVA)  = NOPAT − charge</t>
        </is>
      </c>
      <c r="B7" s="2">
        <f>Inputs!B2-Inputs!B12*Inputs!B4</f>
        <v>731.22</v>
      </c>
    </row>
    <row r="8">
      <c r="A8" t="inlineStr">
        <is>
          <t xml:space="preserve">ROIC</t>
        </is>
      </c>
      <c r="B8" s="3">
        <f>Inputs!B3</f>
        <v>0.1352</v>
      </c>
    </row>
    <row r="9">
      <c r="A9" t="inlineStr">
        <is>
          <t xml:space="preserve">ROIC − WACC spread</t>
        </is>
      </c>
      <c r="B9" s="3">
        <f>Inputs!B3-Inputs!B4</f>
        <v>0.055199999999999985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1817.3574999999998</v>
      </c>
      <c r="C4" s="3">
        <f>Inputs!$B$10/Inputs!$B$3</f>
        <v>0.11094674556213019</v>
      </c>
      <c r="D4" s="2">
        <f>B4*(1-C4)</f>
        <v>1615.7275998520709</v>
      </c>
      <c r="E4" s="3">
        <f>1/(1+Inputs!$B$4)^A4</f>
        <v>0.9259259259259258</v>
      </c>
      <c r="F4" s="2">
        <f>D4*E4</f>
        <v>1496.0440739371024</v>
      </c>
    </row>
    <row r="5">
      <c r="A5" s="4">
        <v>2.0</v>
      </c>
      <c r="B5" s="2">
        <f>B4*(1+Inputs!$B$10)</f>
        <v>1844.6178624999998</v>
      </c>
      <c r="C5" s="3">
        <f>Inputs!$B$10/Inputs!$B$3</f>
        <v>0.11094674556213019</v>
      </c>
      <c r="D5" s="2">
        <f>B5*(1-C5)</f>
        <v>1639.9635138498518</v>
      </c>
      <c r="E5" s="3">
        <f>1/(1+Inputs!$B$4)^A5</f>
        <v>0.8573388203017832</v>
      </c>
      <c r="F5" s="2">
        <f>D5*E5</f>
        <v>1406.004384301999</v>
      </c>
    </row>
    <row r="6">
      <c r="A6" s="4">
        <v>3.0</v>
      </c>
      <c r="B6" s="2">
        <f>B5*(1+Inputs!$B$10)</f>
        <v>1872.2871304374996</v>
      </c>
      <c r="C6" s="3">
        <f>Inputs!$B$10/Inputs!$B$3</f>
        <v>0.11094674556213019</v>
      </c>
      <c r="D6" s="2">
        <f>B6*(1-C6)</f>
        <v>1664.5629665575993</v>
      </c>
      <c r="E6" s="3">
        <f>1/(1+Inputs!$B$4)^A6</f>
        <v>0.7938322410201696</v>
      </c>
      <c r="F6" s="2">
        <f>D6*E6</f>
        <v>1321.3837500616007</v>
      </c>
    </row>
    <row r="7">
      <c r="A7" s="4">
        <v>4.0</v>
      </c>
      <c r="B7" s="2">
        <f>B6*(1+Inputs!$B$10)</f>
        <v>1900.371437394062</v>
      </c>
      <c r="C7" s="3">
        <f>Inputs!$B$10/Inputs!$B$3</f>
        <v>0.11094674556213019</v>
      </c>
      <c r="D7" s="2">
        <f>B7*(1-C7)</f>
        <v>1689.5314110559632</v>
      </c>
      <c r="E7" s="3">
        <f>1/(1+Inputs!$B$4)^A7</f>
        <v>0.7350298527964533</v>
      </c>
      <c r="F7" s="2">
        <f>D7*E7</f>
        <v>1241.8560243634486</v>
      </c>
    </row>
    <row r="8">
      <c r="A8" s="4">
        <v>5.0</v>
      </c>
      <c r="B8" s="2">
        <f>B7*(1+Inputs!$B$10)</f>
        <v>1928.8770089549728</v>
      </c>
      <c r="C8" s="3">
        <f>Inputs!$B$10/Inputs!$B$3</f>
        <v>0.11094674556213019</v>
      </c>
      <c r="D8" s="2">
        <f>B8*(1-C8)</f>
        <v>1714.8743822218025</v>
      </c>
      <c r="E8" s="3">
        <f>1/(1+Inputs!$B$4)^A8</f>
        <v>0.6805831970337529</v>
      </c>
      <c r="F8" s="2">
        <f>D8*E8</f>
        <v>1167.1146895637964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414.0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0.015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500.0</v>
      </c>
      <c r="C4" s="3">
        <v>0.0789</v>
      </c>
      <c r="D4" s="3">
        <v>0.35</v>
      </c>
      <c r="E4" s="3">
        <v>0.2077</v>
      </c>
    </row>
    <row r="5">
      <c r="A5" t="inlineStr">
        <is>
          <t xml:space="preserve">Base</t>
        </is>
      </c>
      <c r="B5" s="2">
        <v>430.0</v>
      </c>
      <c r="C5" s="3">
        <v>0.0275</v>
      </c>
      <c r="D5" s="3">
        <v>0.4</v>
      </c>
      <c r="E5" s="3">
        <v>0.0386</v>
      </c>
    </row>
    <row r="6">
      <c r="A6" t="inlineStr">
        <is>
          <t xml:space="preserve">Bear</t>
        </is>
      </c>
      <c r="B6" s="2">
        <v>360.0</v>
      </c>
      <c r="C6" s="3">
        <v>-0.0296</v>
      </c>
      <c r="D6" s="3">
        <v>0.25</v>
      </c>
      <c r="E6" s="3">
        <v>-0.1304</v>
      </c>
    </row>
    <row r="7">
      <c r="A7" t="inlineStr" s="1">
        <is>
          <t xml:space="preserve">E[r] (probability-weighted)</t>
        </is>
      </c>
      <c r="E7" s="3">
        <v>0.0556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580.9945</v>
      </c>
      <c r="C4" s="4">
        <v>646.7665</v>
      </c>
      <c r="D4" s="4">
        <v>693.6706</v>
      </c>
      <c r="E4" s="4">
        <v>768.8285</v>
      </c>
      <c r="F4" s="4">
        <v>822.2606</v>
      </c>
      <c r="G4" s="4">
        <v>968.0959</v>
      </c>
    </row>
    <row r="5">
      <c r="A5" t="inlineStr" s="1">
        <is>
          <t xml:space="preserve">7.25%</t>
        </is>
      </c>
      <c r="B5" s="4">
        <v>473.5891</v>
      </c>
      <c r="C5" s="4">
        <v>523.1463</v>
      </c>
      <c r="D5" s="4">
        <v>558.1832</v>
      </c>
      <c r="E5" s="4">
        <v>613.8339</v>
      </c>
      <c r="F5" s="4">
        <v>653.0498</v>
      </c>
      <c r="G5" s="4">
        <v>758.7182</v>
      </c>
    </row>
    <row r="6">
      <c r="A6" t="inlineStr" s="1">
        <is>
          <t xml:space="preserve">8.00%</t>
        </is>
      </c>
      <c r="B6" s="4">
        <v>395.3196</v>
      </c>
      <c r="C6" s="4">
        <v>433.2754</v>
      </c>
      <c r="D6" s="4">
        <v>459.8326</v>
      </c>
      <c r="E6" s="4">
        <v>501.5624</v>
      </c>
      <c r="F6" s="4">
        <v>530.6457</v>
      </c>
      <c r="G6" s="4">
        <v>607.7337</v>
      </c>
    </row>
    <row r="7">
      <c r="A7" t="inlineStr" s="1">
        <is>
          <t xml:space="preserve">8.75%</t>
        </is>
      </c>
      <c r="B7" s="4">
        <v>335.7034</v>
      </c>
      <c r="C7" s="4">
        <v>365.0026</v>
      </c>
      <c r="D7" s="4">
        <v>385.2421</v>
      </c>
      <c r="E7" s="4">
        <v>416.615</v>
      </c>
      <c r="F7" s="4">
        <v>438.1705</v>
      </c>
      <c r="G7" s="4">
        <v>494.0666</v>
      </c>
    </row>
    <row r="8">
      <c r="A8" t="inlineStr" s="1">
        <is>
          <t xml:space="preserve">9.50%</t>
        </is>
      </c>
      <c r="B8" s="4">
        <v>288.75</v>
      </c>
      <c r="C8" s="4">
        <v>311.3845</v>
      </c>
      <c r="D8" s="4">
        <v>326.768</v>
      </c>
      <c r="E8" s="4">
        <v>350.1933</v>
      </c>
      <c r="F8" s="4">
        <v>365.9812</v>
      </c>
      <c r="G8" s="4">
        <v>405.6762</v>
      </c>
    </row>
    <row r="9"/>
    <row r="10">
      <c r="A10" t="inlineStr">
        <is>
          <t xml:space="preserve">Bold cells ≥ current price (414.0). The conclusion is dominated by WACC and growth.</t>
        </is>
      </c>
    </row>
  </sheetData>
</worksheet>
</file>