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Orion A (ORNAV.HE)</t>
        </is>
      </c>
    </row>
    <row r="2">
      <c r="A2" t="inlineStr">
        <is>
          <t xml:space="preserve">operating frame (NOPAT / Invested Capital) · EUR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0.0386</v>
      </c>
    </row>
    <row r="6">
      <c r="A6" t="inlineStr">
        <is>
          <t xml:space="preserve">No-growth value / share</t>
        </is>
      </c>
      <c r="B6" s="2">
        <v>59.3673</v>
      </c>
    </row>
    <row r="7">
      <c r="A7" t="inlineStr">
        <is>
          <t xml:space="preserve">ROIC</t>
        </is>
      </c>
      <c r="B7" s="3">
        <v>0.425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34.5</v>
      </c>
    </row>
    <row r="10">
      <c r="A10" t="inlineStr">
        <is>
          <t xml:space="preserve">Economic Profit / EVA</t>
        </is>
      </c>
      <c r="B10" s="2">
        <v>432.428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532.7</v>
      </c>
    </row>
    <row r="3">
      <c r="A3" t="inlineStr">
        <is>
          <t xml:space="preserve">ROIC</t>
        </is>
      </c>
      <c r="B3" s="6">
        <v>0.425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131.0</v>
      </c>
    </row>
    <row r="8">
      <c r="A8" t="inlineStr">
        <is>
          <t xml:space="preserve">Shares (m)</t>
        </is>
      </c>
      <c r="B8" s="5">
        <v>140.734</v>
      </c>
    </row>
    <row r="9">
      <c r="A9" t="inlineStr">
        <is>
          <t xml:space="preserve">Share price</t>
        </is>
      </c>
      <c r="B9" s="5">
        <v>69.0</v>
      </c>
    </row>
    <row r="10">
      <c r="A10" t="inlineStr">
        <is>
          <t xml:space="preserve">Stage-1 growth g (engine driver)</t>
        </is>
      </c>
      <c r="B10" s="6">
        <v>0.0386</v>
      </c>
    </row>
    <row r="11"/>
    <row r="12">
      <c r="A12" t="inlineStr">
        <is>
          <t xml:space="preserve">Invested Capital  = NOPAT / ROIC</t>
        </is>
      </c>
      <c r="B12" s="2">
        <f>B2/B3</f>
        <v>1253.4</v>
      </c>
    </row>
    <row r="13">
      <c r="A13" t="inlineStr">
        <is>
          <t xml:space="preserve">Market cap  = price × shares</t>
        </is>
      </c>
      <c r="B13" s="4">
        <f>B9*B8</f>
        <v>9710.646</v>
      </c>
    </row>
    <row r="14">
      <c r="A14" t="inlineStr">
        <is>
          <t xml:space="preserve">Enterprise value  = mcap + net debt</t>
        </is>
      </c>
      <c r="B14" s="4">
        <f>B13+B7</f>
        <v>9841.6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532.7</v>
      </c>
    </row>
    <row r="4">
      <c r="A4" t="inlineStr">
        <is>
          <t xml:space="preserve">Invested Capital</t>
        </is>
      </c>
      <c r="B4" s="2">
        <f>Inputs!B12</f>
        <v>1253.4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100.272</v>
      </c>
    </row>
    <row r="7">
      <c r="A7" t="inlineStr">
        <is>
          <t xml:space="preserve">Economic Profit (EVA)  = NOPAT − charge</t>
        </is>
      </c>
      <c r="B7" s="2">
        <f>Inputs!B2-Inputs!B12*Inputs!B4</f>
        <v>432.42800000000005</v>
      </c>
    </row>
    <row r="8">
      <c r="A8" t="inlineStr">
        <is>
          <t xml:space="preserve">ROIC</t>
        </is>
      </c>
      <c r="B8" s="3">
        <f>Inputs!B3</f>
        <v>0.425</v>
      </c>
    </row>
    <row r="9">
      <c r="A9" t="inlineStr">
        <is>
          <t xml:space="preserve">ROIC − WACC spread</t>
        </is>
      </c>
      <c r="B9" s="3">
        <f>Inputs!B3-Inputs!B4</f>
        <v>0.345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553.2622200000001</v>
      </c>
      <c r="C4" s="3">
        <f>Inputs!$B$10/Inputs!$B$3</f>
        <v>0.09082352941176472</v>
      </c>
      <c r="D4" s="2">
        <f>B4*(1-C4)</f>
        <v>503.01299248941183</v>
      </c>
      <c r="E4" s="3">
        <f>1/(1+Inputs!$B$4)^A4</f>
        <v>0.9259259259259258</v>
      </c>
      <c r="F4" s="2">
        <f>D4*E4</f>
        <v>465.75277082352943</v>
      </c>
    </row>
    <row r="5">
      <c r="A5" s="4">
        <v>2.0</v>
      </c>
      <c r="B5" s="2">
        <f>B4*(1+Inputs!$B$10)</f>
        <v>574.6181416920001</v>
      </c>
      <c r="C5" s="3">
        <f>Inputs!$B$10/Inputs!$B$3</f>
        <v>0.09082352941176472</v>
      </c>
      <c r="D5" s="2">
        <f>B5*(1-C5)</f>
        <v>522.4292939995031</v>
      </c>
      <c r="E5" s="3">
        <f>1/(1+Inputs!$B$4)^A5</f>
        <v>0.8573388203017832</v>
      </c>
      <c r="F5" s="2">
        <f>D5*E5</f>
        <v>447.8989146086275</v>
      </c>
    </row>
    <row r="6">
      <c r="A6" s="4">
        <v>3.0</v>
      </c>
      <c r="B6" s="2">
        <f>B5*(1+Inputs!$B$10)</f>
        <v>596.7984019613112</v>
      </c>
      <c r="C6" s="3">
        <f>Inputs!$B$10/Inputs!$B$3</f>
        <v>0.09082352941176472</v>
      </c>
      <c r="D6" s="2">
        <f>B6*(1-C6)</f>
        <v>542.5950647478838</v>
      </c>
      <c r="E6" s="3">
        <f>1/(1+Inputs!$B$4)^A6</f>
        <v>0.7938322410201696</v>
      </c>
      <c r="F6" s="2">
        <f>D6*E6</f>
        <v>430.72945621529664</v>
      </c>
    </row>
    <row r="7">
      <c r="A7" s="4">
        <v>4.0</v>
      </c>
      <c r="B7" s="2">
        <f>B6*(1+Inputs!$B$10)</f>
        <v>619.8348202770178</v>
      </c>
      <c r="C7" s="3">
        <f>Inputs!$B$10/Inputs!$B$3</f>
        <v>0.09082352941176472</v>
      </c>
      <c r="D7" s="2">
        <f>B7*(1-C7)</f>
        <v>563.5392342471522</v>
      </c>
      <c r="E7" s="3">
        <f>1/(1+Inputs!$B$4)^A7</f>
        <v>0.7350298527964533</v>
      </c>
      <c r="F7" s="2">
        <f>D7*E7</f>
        <v>414.21816039371026</v>
      </c>
    </row>
    <row r="8">
      <c r="A8" s="4">
        <v>5.0</v>
      </c>
      <c r="B8" s="2">
        <f>B7*(1+Inputs!$B$10)</f>
        <v>643.7604443397107</v>
      </c>
      <c r="C8" s="3">
        <f>Inputs!$B$10/Inputs!$B$3</f>
        <v>0.09082352941176472</v>
      </c>
      <c r="D8" s="2">
        <f>B8*(1-C8)</f>
        <v>585.2918486890923</v>
      </c>
      <c r="E8" s="3">
        <f>1/(1+Inputs!$B$4)^A8</f>
        <v>0.6805831970337529</v>
      </c>
      <c r="F8" s="2">
        <f>D8*E8</f>
        <v>398.339797578618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69.0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0.0386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90.0</v>
      </c>
      <c r="C4" s="3">
        <v>0.1087</v>
      </c>
      <c r="D4" s="3">
        <v>0.4</v>
      </c>
      <c r="E4" s="3">
        <v>0.3043</v>
      </c>
    </row>
    <row r="5">
      <c r="A5" t="inlineStr">
        <is>
          <t xml:space="preserve">Base</t>
        </is>
      </c>
      <c r="B5" s="2">
        <v>78.0</v>
      </c>
      <c r="C5" s="3">
        <v>0.0706</v>
      </c>
      <c r="D5" s="3">
        <v>0.4</v>
      </c>
      <c r="E5" s="3">
        <v>0.1304</v>
      </c>
    </row>
    <row r="6">
      <c r="A6" t="inlineStr">
        <is>
          <t xml:space="preserve">Bear</t>
        </is>
      </c>
      <c r="B6" s="2">
        <v>62.0</v>
      </c>
      <c r="C6" s="3">
        <v>0.0111</v>
      </c>
      <c r="D6" s="3">
        <v>0.2</v>
      </c>
      <c r="E6" s="3">
        <v>-0.1014</v>
      </c>
    </row>
    <row r="7">
      <c r="A7" t="inlineStr" s="1">
        <is>
          <t xml:space="preserve">E[r] (probability-weighted)</t>
        </is>
      </c>
      <c r="E7" s="3">
        <v>0.1536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81.4292</v>
      </c>
      <c r="C4" s="4">
        <v>92.2415</v>
      </c>
      <c r="D4" s="4">
        <v>100.1147</v>
      </c>
      <c r="E4" s="4">
        <v>112.9954</v>
      </c>
      <c r="F4" s="4">
        <v>122.3412</v>
      </c>
      <c r="G4" s="4">
        <v>148.5957</v>
      </c>
    </row>
    <row r="5">
      <c r="A5" t="inlineStr" s="1">
        <is>
          <t xml:space="preserve">7.25%</t>
        </is>
      </c>
      <c r="B5" s="4">
        <v>68.6607</v>
      </c>
      <c r="C5" s="4">
        <v>77.4788</v>
      </c>
      <c r="D5" s="4">
        <v>83.8888</v>
      </c>
      <c r="E5" s="4">
        <v>94.3585</v>
      </c>
      <c r="F5" s="4">
        <v>101.9432</v>
      </c>
      <c r="G5" s="4">
        <v>123.2052</v>
      </c>
    </row>
    <row r="6">
      <c r="A6" t="inlineStr" s="1">
        <is>
          <t xml:space="preserve">8.00%</t>
        </is>
      </c>
      <c r="B6" s="4">
        <v>59.3675</v>
      </c>
      <c r="C6" s="4">
        <v>66.7438</v>
      </c>
      <c r="D6" s="4">
        <v>72.0964</v>
      </c>
      <c r="E6" s="4">
        <v>80.8245</v>
      </c>
      <c r="F6" s="4">
        <v>87.1374</v>
      </c>
      <c r="G6" s="4">
        <v>104.7963</v>
      </c>
    </row>
    <row r="7">
      <c r="A7" t="inlineStr" s="1">
        <is>
          <t xml:space="preserve">8.75%</t>
        </is>
      </c>
      <c r="B7" s="4">
        <v>52.2988</v>
      </c>
      <c r="C7" s="4">
        <v>58.5865</v>
      </c>
      <c r="D7" s="4">
        <v>63.1411</v>
      </c>
      <c r="E7" s="4">
        <v>70.5554</v>
      </c>
      <c r="F7" s="4">
        <v>75.9094</v>
      </c>
      <c r="G7" s="4">
        <v>90.8532</v>
      </c>
    </row>
    <row r="8">
      <c r="A8" t="inlineStr" s="1">
        <is>
          <t xml:space="preserve">9.50%</t>
        </is>
      </c>
      <c r="B8" s="4">
        <v>46.7398</v>
      </c>
      <c r="C8" s="4">
        <v>52.1783</v>
      </c>
      <c r="D8" s="4">
        <v>56.1108</v>
      </c>
      <c r="E8" s="4">
        <v>62.5013</v>
      </c>
      <c r="F8" s="4">
        <v>67.1084</v>
      </c>
      <c r="G8" s="4">
        <v>79.9387</v>
      </c>
    </row>
    <row r="9"/>
    <row r="10">
      <c r="A10" t="inlineStr">
        <is>
          <t xml:space="preserve">Bold cells ≥ current price (69.0). The conclusion is dominated by WACC and growth.</t>
        </is>
      </c>
    </row>
  </sheetData>
</worksheet>
</file>