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NOBA Bank (NOBA.ST)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0.1177</v>
      </c>
    </row>
    <row r="6">
      <c r="A6" t="inlineStr">
        <is>
          <t xml:space="preserve">Book value / share</t>
        </is>
      </c>
      <c r="B6" s="2">
        <v>55.36</v>
      </c>
    </row>
    <row r="7">
      <c r="A7" t="inlineStr">
        <is>
          <t xml:space="preserve">Sustainable ROE (observed)</t>
        </is>
      </c>
      <c r="B7" s="3">
        <v>0.1296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3.46</v>
      </c>
    </row>
    <row r="10">
      <c r="A10" t="inlineStr">
        <is>
          <t xml:space="preserve">Current P/B</t>
        </is>
      </c>
      <c r="B10" s="2">
        <v>1.3494</v>
      </c>
    </row>
    <row r="11">
      <c r="A11" t="inlineStr">
        <is>
          <t xml:space="preserve">Justified P/B</t>
        </is>
      </c>
      <c r="B11" s="2">
        <v>1.532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27678.0</v>
      </c>
    </row>
    <row r="3">
      <c r="A3" t="inlineStr">
        <is>
          <t xml:space="preserve">Sustainable ROE</t>
        </is>
      </c>
      <c r="B3" s="6">
        <v>0.1296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500.0</v>
      </c>
    </row>
    <row r="9">
      <c r="A9" t="inlineStr">
        <is>
          <t xml:space="preserve">Share price</t>
        </is>
      </c>
      <c r="B9" s="5">
        <v>74.7</v>
      </c>
    </row>
    <row r="10"/>
    <row r="11">
      <c r="A11" t="inlineStr">
        <is>
          <t xml:space="preserve">Book value / share  = equity / shares</t>
        </is>
      </c>
      <c r="B11" s="2">
        <f>B2/B8</f>
        <v>55.36</v>
      </c>
    </row>
    <row r="12">
      <c r="A12" t="inlineStr">
        <is>
          <t xml:space="preserve">Market cap  = price × shares</t>
        </is>
      </c>
      <c r="B12" s="4">
        <f>B9*B8</f>
        <v>37350.0</v>
      </c>
    </row>
    <row r="13">
      <c r="A13" t="inlineStr">
        <is>
          <t xml:space="preserve">Current P/B  = mcap / book</t>
        </is>
      </c>
      <c r="B13" s="2">
        <f>B12/B2</f>
        <v>1.3494472143941036</v>
      </c>
    </row>
    <row r="14">
      <c r="A14" t="inlineStr">
        <is>
          <t xml:space="preserve">Justified P/B  = (ROE−g)/(Ke−g)</t>
        </is>
      </c>
      <c r="B14" s="2">
        <f>(B3-B6)/(B4-B6)</f>
        <v>1.5323076923076921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27678.0</v>
      </c>
      <c r="C4" s="3">
        <f>Inputs!$B$3-Inputs!$B$4</f>
        <v>0.03459999999999999</v>
      </c>
      <c r="D4" s="2">
        <f>B4*C4</f>
        <v>957.6587999999998</v>
      </c>
      <c r="E4" s="3">
        <f>1/(1+Inputs!$B$4)^A4</f>
        <v>0.9132420091324202</v>
      </c>
      <c r="F4" s="2">
        <f>D4*E4</f>
        <v>874.5742465753424</v>
      </c>
    </row>
    <row r="5">
      <c r="A5" s="4">
        <v>2.0</v>
      </c>
      <c r="B5" s="2">
        <f>B4*(1+Inputs!$B$6)</f>
        <v>28508.34</v>
      </c>
      <c r="C5" s="3">
        <f>Inputs!$B$3-Inputs!$B$4</f>
        <v>0.03459999999999999</v>
      </c>
      <c r="D5" s="2">
        <f>B5*C5</f>
        <v>986.3885639999997</v>
      </c>
      <c r="E5" s="3">
        <f>1/(1+Inputs!$B$4)^A5</f>
        <v>0.8340109672442193</v>
      </c>
      <c r="F5" s="2">
        <f>D5*E5</f>
        <v>822.6588803402763</v>
      </c>
    </row>
    <row r="6">
      <c r="A6" s="4">
        <v>3.0</v>
      </c>
      <c r="B6" s="2">
        <f>B5*(1+Inputs!$B$6)</f>
        <v>29363.590200000002</v>
      </c>
      <c r="C6" s="3">
        <f>Inputs!$B$3-Inputs!$B$4</f>
        <v>0.03459999999999999</v>
      </c>
      <c r="D6" s="2">
        <f>B6*C6</f>
        <v>1015.9802209199999</v>
      </c>
      <c r="E6" s="3">
        <f>1/(1+Inputs!$B$4)^A6</f>
        <v>0.7616538513645839</v>
      </c>
      <c r="F6" s="2">
        <f>D6*E6</f>
        <v>773.8252481739586</v>
      </c>
    </row>
    <row r="7">
      <c r="A7" s="4">
        <v>4.0</v>
      </c>
      <c r="B7" s="2">
        <f>B6*(1+Inputs!$B$6)</f>
        <v>30244.497906000004</v>
      </c>
      <c r="C7" s="3">
        <f>Inputs!$B$3-Inputs!$B$4</f>
        <v>0.03459999999999999</v>
      </c>
      <c r="D7" s="2">
        <f>B7*C7</f>
        <v>1046.4596275476</v>
      </c>
      <c r="E7" s="3">
        <f>1/(1+Inputs!$B$4)^A7</f>
        <v>0.6955742934836383</v>
      </c>
      <c r="F7" s="2">
        <f>D7*E7</f>
        <v>727.8904160905731</v>
      </c>
    </row>
    <row r="8">
      <c r="A8" s="4">
        <v>5.0</v>
      </c>
      <c r="B8" s="2">
        <f>B7*(1+Inputs!$B$6)</f>
        <v>31151.832843180004</v>
      </c>
      <c r="C8" s="3">
        <f>Inputs!$B$3-Inputs!$B$4</f>
        <v>0.03459999999999999</v>
      </c>
      <c r="D8" s="2">
        <f>B8*C8</f>
        <v>1077.8534163740278</v>
      </c>
      <c r="E8" s="3">
        <f>1/(1+Inputs!$B$4)^A8</f>
        <v>0.6352276652818615</v>
      </c>
      <c r="F8" s="2">
        <f>D8*E8</f>
        <v>684.6823091993518</v>
      </c>
    </row>
    <row r="9">
      <c r="A9" s="4">
        <v>6.0</v>
      </c>
      <c r="B9" s="2">
        <f>B8*(1+Inputs!$B$6)</f>
        <v>32086.387828475406</v>
      </c>
      <c r="C9" s="3">
        <f>Inputs!$B$3-Inputs!$B$4</f>
        <v>0.03459999999999999</v>
      </c>
      <c r="D9" s="2">
        <f>B9*C9</f>
        <v>1110.1890188652487</v>
      </c>
      <c r="E9" s="3">
        <f>1/(1+Inputs!$B$4)^A9</f>
        <v>0.5801165892985036</v>
      </c>
      <c r="F9" s="2">
        <f>D9*E9</f>
        <v>644.0390671007602</v>
      </c>
    </row>
    <row r="10">
      <c r="A10" s="4">
        <v>7.0</v>
      </c>
      <c r="B10" s="2">
        <f>B9*(1+Inputs!$B$6)</f>
        <v>33048.97946332967</v>
      </c>
      <c r="C10" s="3">
        <f>Inputs!$B$3-Inputs!$B$4</f>
        <v>0.03459999999999999</v>
      </c>
      <c r="D10" s="2">
        <f>B10*C10</f>
        <v>1143.4946894312063</v>
      </c>
      <c r="E10" s="3">
        <f>1/(1+Inputs!$B$4)^A10</f>
        <v>0.5297868395420124</v>
      </c>
      <c r="F10" s="2">
        <f>D10*E10</f>
        <v>605.8084375468338</v>
      </c>
    </row>
    <row r="11">
      <c r="A11" s="4">
        <v>8.0</v>
      </c>
      <c r="B11" s="2">
        <f>B10*(1+Inputs!$B$6)</f>
        <v>34040.44884722956</v>
      </c>
      <c r="C11" s="3">
        <f>Inputs!$B$3-Inputs!$B$4</f>
        <v>0.03459999999999999</v>
      </c>
      <c r="D11" s="2">
        <f>B11*C11</f>
        <v>1177.7995301141427</v>
      </c>
      <c r="E11" s="3">
        <f>1/(1+Inputs!$B$4)^A11</f>
        <v>0.4838235977552625</v>
      </c>
      <c r="F11" s="2">
        <f>D11*E11</f>
        <v>569.8472060942822</v>
      </c>
    </row>
    <row r="12">
      <c r="A12" s="4">
        <v>9.0</v>
      </c>
      <c r="B12" s="2">
        <f>B11*(1+Inputs!$B$6)</f>
        <v>35061.662312646455</v>
      </c>
      <c r="C12" s="3">
        <f>Inputs!$B$3-Inputs!$B$4</f>
        <v>0.03459999999999999</v>
      </c>
      <c r="D12" s="2">
        <f>B12*C12</f>
        <v>1213.133516017567</v>
      </c>
      <c r="E12" s="3">
        <f>1/(1+Inputs!$B$4)^A12</f>
        <v>0.4418480344796918</v>
      </c>
      <c r="F12" s="2">
        <f>D12*E12</f>
        <v>536.0206596137997</v>
      </c>
    </row>
    <row r="13">
      <c r="A13" s="4">
        <v>10.0</v>
      </c>
      <c r="B13" s="2">
        <f>B12*(1+Inputs!$B$6)</f>
        <v>36113.51218202585</v>
      </c>
      <c r="C13" s="3">
        <f>Inputs!$B$3-Inputs!$B$4</f>
        <v>0.03459999999999999</v>
      </c>
      <c r="D13" s="2">
        <f>B13*C13</f>
        <v>1249.527521498094</v>
      </c>
      <c r="E13" s="3">
        <f>1/(1+Inputs!$B$4)^A13</f>
        <v>0.40351418673944456</v>
      </c>
      <c r="F13" s="2">
        <f>D13*E13</f>
        <v>504.2020816458573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27678.0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74.7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0.1177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0.1415</v>
      </c>
      <c r="D4" s="3">
        <v>0.3</v>
      </c>
      <c r="E4" s="3">
        <v>0.2718</v>
      </c>
    </row>
    <row r="5">
      <c r="A5" t="inlineStr">
        <is>
          <t xml:space="preserve">Base</t>
        </is>
      </c>
      <c r="B5" s="2">
        <v>82.0</v>
      </c>
      <c r="C5" s="3">
        <v>0.1263</v>
      </c>
      <c r="D5" s="3">
        <v>0.45</v>
      </c>
      <c r="E5" s="3">
        <v>0.0977</v>
      </c>
    </row>
    <row r="6">
      <c r="A6" t="inlineStr">
        <is>
          <t xml:space="preserve">Bear</t>
        </is>
      </c>
      <c r="B6" s="2">
        <v>65.0</v>
      </c>
      <c r="C6" s="3">
        <v>0.1063</v>
      </c>
      <c r="D6" s="3">
        <v>0.25</v>
      </c>
      <c r="E6" s="3">
        <v>-0.1299</v>
      </c>
    </row>
    <row r="7">
      <c r="A7" t="inlineStr" s="1">
        <is>
          <t xml:space="preserve">E[r] (probability-weighted)</t>
        </is>
      </c>
      <c r="E7" s="3">
        <v>0.093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77.504</v>
      </c>
      <c r="C4" s="4">
        <v>121.792</v>
      </c>
      <c r="D4" s="4">
        <v>166.08</v>
      </c>
      <c r="E4" s="4">
        <v>210.368</v>
      </c>
      <c r="F4" s="4">
        <v>254.656</v>
      </c>
      <c r="G4" s="4">
        <v>298.944</v>
      </c>
      <c r="H4" s="4">
        <v>343.232</v>
      </c>
    </row>
    <row r="5">
      <c r="A5" t="inlineStr" s="1">
        <is>
          <t xml:space="preserve">8.75%</t>
        </is>
      </c>
      <c r="B5" s="4">
        <v>67.3948</v>
      </c>
      <c r="C5" s="4">
        <v>105.9061</v>
      </c>
      <c r="D5" s="4">
        <v>144.4174</v>
      </c>
      <c r="E5" s="4">
        <v>182.9287</v>
      </c>
      <c r="F5" s="4">
        <v>221.44</v>
      </c>
      <c r="G5" s="4">
        <v>259.9513</v>
      </c>
      <c r="H5" s="4">
        <v>298.4626</v>
      </c>
    </row>
    <row r="6">
      <c r="A6" t="inlineStr" s="1">
        <is>
          <t xml:space="preserve">9.50%</t>
        </is>
      </c>
      <c r="B6" s="4">
        <v>59.6185</v>
      </c>
      <c r="C6" s="4">
        <v>93.6862</v>
      </c>
      <c r="D6" s="4">
        <v>127.7538</v>
      </c>
      <c r="E6" s="4">
        <v>161.8215</v>
      </c>
      <c r="F6" s="4">
        <v>195.8892</v>
      </c>
      <c r="G6" s="4">
        <v>229.9569</v>
      </c>
      <c r="H6" s="4">
        <v>264.0246</v>
      </c>
    </row>
    <row r="7">
      <c r="A7" t="inlineStr" s="1">
        <is>
          <t xml:space="preserve">10.25%</t>
        </is>
      </c>
      <c r="B7" s="4">
        <v>53.451</v>
      </c>
      <c r="C7" s="4">
        <v>83.9945</v>
      </c>
      <c r="D7" s="4">
        <v>114.5379</v>
      </c>
      <c r="E7" s="4">
        <v>145.0814</v>
      </c>
      <c r="F7" s="4">
        <v>175.6248</v>
      </c>
      <c r="G7" s="4">
        <v>206.1683</v>
      </c>
      <c r="H7" s="4">
        <v>236.7117</v>
      </c>
    </row>
    <row r="8">
      <c r="A8" t="inlineStr" s="1">
        <is>
          <t xml:space="preserve">11.00%</t>
        </is>
      </c>
      <c r="B8" s="4">
        <v>48.44</v>
      </c>
      <c r="C8" s="4">
        <v>76.12</v>
      </c>
      <c r="D8" s="4">
        <v>103.8</v>
      </c>
      <c r="E8" s="4">
        <v>131.48</v>
      </c>
      <c r="F8" s="4">
        <v>159.16</v>
      </c>
      <c r="G8" s="4">
        <v>186.84</v>
      </c>
      <c r="H8" s="4">
        <v>214.52</v>
      </c>
    </row>
    <row r="9"/>
    <row r="10">
      <c r="A10" t="inlineStr">
        <is>
          <t xml:space="preserve">Bold cells ≥ current price (74.7). Dominated by cost of equity and sustainable ROE.</t>
        </is>
      </c>
    </row>
  </sheetData>
</worksheet>
</file>