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KONE (KNEBV.HE)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0.1207</v>
      </c>
    </row>
    <row r="6">
      <c r="A6" t="inlineStr">
        <is>
          <t xml:space="preserve">No-growth value / share</t>
        </is>
      </c>
      <c r="B6" s="2">
        <v>31.1556</v>
      </c>
    </row>
    <row r="7">
      <c r="A7" t="inlineStr">
        <is>
          <t xml:space="preserve">ROIC</t>
        </is>
      </c>
      <c r="B7" s="3">
        <v>0.5149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43.49</v>
      </c>
    </row>
    <row r="10">
      <c r="A10" t="inlineStr">
        <is>
          <t xml:space="preserve">Economic Profit / EVA</t>
        </is>
      </c>
      <c r="B10" s="2">
        <v>837.856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992.0</v>
      </c>
    </row>
    <row r="3">
      <c r="A3" t="inlineStr">
        <is>
          <t xml:space="preserve">ROIC</t>
        </is>
      </c>
      <c r="B3" s="6">
        <v>0.5149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-208.3</v>
      </c>
    </row>
    <row r="8">
      <c r="A8" t="inlineStr">
        <is>
          <t xml:space="preserve">Shares (m)</t>
        </is>
      </c>
      <c r="B8" s="5">
        <v>518.055</v>
      </c>
    </row>
    <row r="9">
      <c r="A9" t="inlineStr">
        <is>
          <t xml:space="preserve">Share price</t>
        </is>
      </c>
      <c r="B9" s="5">
        <v>49.46</v>
      </c>
    </row>
    <row r="10">
      <c r="A10" t="inlineStr">
        <is>
          <t xml:space="preserve">Stage-1 growth g (engine driver)</t>
        </is>
      </c>
      <c r="B10" s="6">
        <v>0.1207</v>
      </c>
    </row>
    <row r="11"/>
    <row r="12">
      <c r="A12" t="inlineStr">
        <is>
          <t xml:space="preserve">Invested Capital  = NOPAT / ROIC</t>
        </is>
      </c>
      <c r="B12" s="2">
        <f>B2/B3</f>
        <v>1926.8</v>
      </c>
    </row>
    <row r="13">
      <c r="A13" t="inlineStr">
        <is>
          <t xml:space="preserve">Market cap  = price × shares</t>
        </is>
      </c>
      <c r="B13" s="4">
        <f>B9*B8</f>
        <v>25623.0003</v>
      </c>
    </row>
    <row r="14">
      <c r="A14" t="inlineStr">
        <is>
          <t xml:space="preserve">Enterprise value  = mcap + net debt</t>
        </is>
      </c>
      <c r="B14" s="4">
        <f>B13+B7</f>
        <v>25414.7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992.0</v>
      </c>
    </row>
    <row r="4">
      <c r="A4" t="inlineStr">
        <is>
          <t xml:space="preserve">Invested Capital</t>
        </is>
      </c>
      <c r="B4" s="2">
        <f>Inputs!B12</f>
        <v>1926.8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154.144</v>
      </c>
    </row>
    <row r="7">
      <c r="A7" t="inlineStr">
        <is>
          <t xml:space="preserve">Economic Profit (EVA)  = NOPAT − charge</t>
        </is>
      </c>
      <c r="B7" s="2">
        <f>Inputs!B2-Inputs!B12*Inputs!B4</f>
        <v>837.856</v>
      </c>
    </row>
    <row r="8">
      <c r="A8" t="inlineStr">
        <is>
          <t xml:space="preserve">ROIC</t>
        </is>
      </c>
      <c r="B8" s="3">
        <f>Inputs!B3</f>
        <v>0.5149</v>
      </c>
    </row>
    <row r="9">
      <c r="A9" t="inlineStr">
        <is>
          <t xml:space="preserve">ROIC − WACC spread</t>
        </is>
      </c>
      <c r="B9" s="3">
        <f>Inputs!B3-Inputs!B4</f>
        <v>0.4349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1111.7344</v>
      </c>
      <c r="C4" s="3">
        <f>Inputs!$B$10/Inputs!$B$3</f>
        <v>0.23441444940765196</v>
      </c>
      <c r="D4" s="2">
        <f>B4*(1-C4)</f>
        <v>851.1277927364537</v>
      </c>
      <c r="E4" s="3">
        <f>1/(1+Inputs!$B$4)^A4</f>
        <v>0.9259259259259258</v>
      </c>
      <c r="F4" s="2">
        <f>D4*E4</f>
        <v>788.0812895707903</v>
      </c>
    </row>
    <row r="5">
      <c r="A5" s="4">
        <v>2.0</v>
      </c>
      <c r="B5" s="2">
        <f>B4*(1+Inputs!$B$10)</f>
        <v>1245.92074208</v>
      </c>
      <c r="C5" s="3">
        <f>Inputs!$B$10/Inputs!$B$3</f>
        <v>0.23441444940765196</v>
      </c>
      <c r="D5" s="2">
        <f>B5*(1-C5)</f>
        <v>953.8589173197437</v>
      </c>
      <c r="E5" s="3">
        <f>1/(1+Inputs!$B$4)^A5</f>
        <v>0.8573388203017832</v>
      </c>
      <c r="F5" s="2">
        <f>D5*E5</f>
        <v>817.7802789092452</v>
      </c>
    </row>
    <row r="6">
      <c r="A6" s="4">
        <v>3.0</v>
      </c>
      <c r="B6" s="2">
        <f>B5*(1+Inputs!$B$10)</f>
        <v>1396.303375649056</v>
      </c>
      <c r="C6" s="3">
        <f>Inputs!$B$10/Inputs!$B$3</f>
        <v>0.23441444940765196</v>
      </c>
      <c r="D6" s="2">
        <f>B6*(1-C6)</f>
        <v>1068.9896886402366</v>
      </c>
      <c r="E6" s="3">
        <f>1/(1+Inputs!$B$4)^A6</f>
        <v>0.7938322410201696</v>
      </c>
      <c r="F6" s="2">
        <f>D6*E6</f>
        <v>848.5984801607324</v>
      </c>
    </row>
    <row r="7">
      <c r="A7" s="4">
        <v>4.0</v>
      </c>
      <c r="B7" s="2">
        <f>B6*(1+Inputs!$B$10)</f>
        <v>1564.8371930898973</v>
      </c>
      <c r="C7" s="3">
        <f>Inputs!$B$10/Inputs!$B$3</f>
        <v>0.23441444940765196</v>
      </c>
      <c r="D7" s="2">
        <f>B7*(1-C7)</f>
        <v>1198.0167440591133</v>
      </c>
      <c r="E7" s="3">
        <f>1/(1+Inputs!$B$4)^A7</f>
        <v>0.7350298527964533</v>
      </c>
      <c r="F7" s="2">
        <f>D7*E7</f>
        <v>880.5780710334562</v>
      </c>
    </row>
    <row r="8">
      <c r="A8" s="4">
        <v>5.0</v>
      </c>
      <c r="B8" s="2">
        <f>B7*(1+Inputs!$B$10)</f>
        <v>1753.7130422958478</v>
      </c>
      <c r="C8" s="3">
        <f>Inputs!$B$10/Inputs!$B$3</f>
        <v>0.23441444940765196</v>
      </c>
      <c r="D8" s="2">
        <f>B8*(1-C8)</f>
        <v>1342.6173650670482</v>
      </c>
      <c r="E8" s="3">
        <f>1/(1+Inputs!$B$4)^A8</f>
        <v>0.6805831970337529</v>
      </c>
      <c r="F8" s="2">
        <f>D8*E8</f>
        <v>913.7628187103651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49.46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0.1207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60.0</v>
      </c>
      <c r="C4" s="3">
        <v>0.1734</v>
      </c>
      <c r="D4" s="3">
        <v>0.3</v>
      </c>
      <c r="E4" s="3">
        <v>0.2131</v>
      </c>
    </row>
    <row r="5">
      <c r="A5" t="inlineStr">
        <is>
          <t xml:space="preserve">Base</t>
        </is>
      </c>
      <c r="B5" s="2">
        <v>50.0</v>
      </c>
      <c r="C5" s="3">
        <v>0.1236</v>
      </c>
      <c r="D5" s="3">
        <v>0.45</v>
      </c>
      <c r="E5" s="3">
        <v>0.0109</v>
      </c>
    </row>
    <row r="6">
      <c r="A6" t="inlineStr">
        <is>
          <t xml:space="preserve">Bear</t>
        </is>
      </c>
      <c r="B6" s="2">
        <v>40.0</v>
      </c>
      <c r="C6" s="3">
        <v>0.0644</v>
      </c>
      <c r="D6" s="3">
        <v>0.25</v>
      </c>
      <c r="E6" s="3">
        <v>-0.1913</v>
      </c>
    </row>
    <row r="7">
      <c r="A7" t="inlineStr" s="1">
        <is>
          <t xml:space="preserve">E[r] (probability-weighted)</t>
        </is>
      </c>
      <c r="E7" s="3">
        <v>0.021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42.4346</v>
      </c>
      <c r="C4" s="4">
        <v>48.0699</v>
      </c>
      <c r="D4" s="4">
        <v>52.1775</v>
      </c>
      <c r="E4" s="4">
        <v>58.9044</v>
      </c>
      <c r="F4" s="4">
        <v>63.7899</v>
      </c>
      <c r="G4" s="4">
        <v>77.5324</v>
      </c>
    </row>
    <row r="5">
      <c r="A5" t="inlineStr" s="1">
        <is>
          <t xml:space="preserve">7.25%</t>
        </is>
      </c>
      <c r="B5" s="4">
        <v>35.9065</v>
      </c>
      <c r="C5" s="4">
        <v>40.5197</v>
      </c>
      <c r="D5" s="4">
        <v>43.8774</v>
      </c>
      <c r="E5" s="4">
        <v>49.3683</v>
      </c>
      <c r="F5" s="4">
        <v>53.3508</v>
      </c>
      <c r="G5" s="4">
        <v>64.5331</v>
      </c>
    </row>
    <row r="6">
      <c r="A6" t="inlineStr" s="1">
        <is>
          <t xml:space="preserve">8.00%</t>
        </is>
      </c>
      <c r="B6" s="4">
        <v>31.1556</v>
      </c>
      <c r="C6" s="4">
        <v>35.0294</v>
      </c>
      <c r="D6" s="4">
        <v>37.8447</v>
      </c>
      <c r="E6" s="4">
        <v>42.4421</v>
      </c>
      <c r="F6" s="4">
        <v>45.7719</v>
      </c>
      <c r="G6" s="4">
        <v>55.1047</v>
      </c>
    </row>
    <row r="7">
      <c r="A7" t="inlineStr" s="1">
        <is>
          <t xml:space="preserve">8.75%</t>
        </is>
      </c>
      <c r="B7" s="4">
        <v>27.5422</v>
      </c>
      <c r="C7" s="4">
        <v>30.8574</v>
      </c>
      <c r="D7" s="4">
        <v>33.263</v>
      </c>
      <c r="E7" s="4">
        <v>37.1857</v>
      </c>
      <c r="F7" s="4">
        <v>40.023</v>
      </c>
      <c r="G7" s="4">
        <v>47.9606</v>
      </c>
    </row>
    <row r="8">
      <c r="A8" t="inlineStr" s="1">
        <is>
          <t xml:space="preserve">9.50%</t>
        </is>
      </c>
      <c r="B8" s="4">
        <v>24.7009</v>
      </c>
      <c r="C8" s="4">
        <v>27.5799</v>
      </c>
      <c r="D8" s="4">
        <v>29.6658</v>
      </c>
      <c r="E8" s="4">
        <v>33.0622</v>
      </c>
      <c r="F8" s="4">
        <v>35.5155</v>
      </c>
      <c r="G8" s="4">
        <v>42.3658</v>
      </c>
    </row>
    <row r="9"/>
    <row r="10">
      <c r="A10" t="inlineStr">
        <is>
          <t xml:space="preserve">Bold cells ≥ current price (49.46). The conclusion is dominated by WACC and growth.</t>
        </is>
      </c>
    </row>
  </sheetData>
</worksheet>
</file>