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Kongsberg Maritime (KMAR.OL)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-0.0936</v>
      </c>
    </row>
    <row r="6">
      <c r="A6" t="inlineStr">
        <is>
          <t xml:space="preserve">No-growth value / share</t>
        </is>
      </c>
      <c r="B6" s="2">
        <v>78.9023</v>
      </c>
    </row>
    <row r="7">
      <c r="A7" t="inlineStr">
        <is>
          <t xml:space="preserve">ROIC</t>
        </is>
      </c>
      <c r="B7" s="3">
        <v>0.5136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43.36</v>
      </c>
    </row>
    <row r="10">
      <c r="A10" t="inlineStr">
        <is>
          <t xml:space="preserve">Economic Profit / EVA</t>
        </is>
      </c>
      <c r="B10" s="2">
        <v>3771.66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4467.5</v>
      </c>
    </row>
    <row r="3">
      <c r="A3" t="inlineStr">
        <is>
          <t xml:space="preserve">ROIC</t>
        </is>
      </c>
      <c r="B3" s="6">
        <v>0.5136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2340.0</v>
      </c>
    </row>
    <row r="8">
      <c r="A8" t="inlineStr">
        <is>
          <t xml:space="preserve">Shares (m)</t>
        </is>
      </c>
      <c r="B8" s="5">
        <v>879.6092</v>
      </c>
    </row>
    <row r="9">
      <c r="A9" t="inlineStr">
        <is>
          <t xml:space="preserve">Share price</t>
        </is>
      </c>
      <c r="B9" s="5">
        <v>53.12</v>
      </c>
    </row>
    <row r="10">
      <c r="A10" t="inlineStr">
        <is>
          <t xml:space="preserve">Stage-1 growth g (engine driver)</t>
        </is>
      </c>
      <c r="B10" s="6">
        <v>-0.0936</v>
      </c>
    </row>
    <row r="11"/>
    <row r="12">
      <c r="A12" t="inlineStr">
        <is>
          <t xml:space="preserve">Invested Capital  = NOPAT / ROIC</t>
        </is>
      </c>
      <c r="B12" s="2">
        <f>B2/B3</f>
        <v>8698.0</v>
      </c>
    </row>
    <row r="13">
      <c r="A13" t="inlineStr">
        <is>
          <t xml:space="preserve">Market cap  = price × shares</t>
        </is>
      </c>
      <c r="B13" s="4">
        <f>B9*B8</f>
        <v>46724.840703999995</v>
      </c>
    </row>
    <row r="14">
      <c r="A14" t="inlineStr">
        <is>
          <t xml:space="preserve">Enterprise value  = mcap + net debt</t>
        </is>
      </c>
      <c r="B14" s="4">
        <f>B13+B7</f>
        <v>49064.8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4467.5</v>
      </c>
    </row>
    <row r="4">
      <c r="A4" t="inlineStr">
        <is>
          <t xml:space="preserve">Invested Capital</t>
        </is>
      </c>
      <c r="B4" s="2">
        <f>Inputs!B12</f>
        <v>8698.0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695.84</v>
      </c>
    </row>
    <row r="7">
      <c r="A7" t="inlineStr">
        <is>
          <t xml:space="preserve">Economic Profit (EVA)  = NOPAT − charge</t>
        </is>
      </c>
      <c r="B7" s="2">
        <f>Inputs!B2-Inputs!B12*Inputs!B4</f>
        <v>3771.66</v>
      </c>
    </row>
    <row r="8">
      <c r="A8" t="inlineStr">
        <is>
          <t xml:space="preserve">ROIC</t>
        </is>
      </c>
      <c r="B8" s="3">
        <f>Inputs!B3</f>
        <v>0.5136</v>
      </c>
    </row>
    <row r="9">
      <c r="A9" t="inlineStr">
        <is>
          <t xml:space="preserve">ROIC − WACC spread</t>
        </is>
      </c>
      <c r="B9" s="3">
        <f>Inputs!B3-Inputs!B4</f>
        <v>0.43359999999999993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4049.342</v>
      </c>
      <c r="C4" s="3">
        <f>Inputs!$B$10/Inputs!$B$3</f>
        <v>0.0</v>
      </c>
      <c r="D4" s="2">
        <f>B4*(1-C4)</f>
        <v>4049.342</v>
      </c>
      <c r="E4" s="3">
        <f>1/(1+Inputs!$B$4)^A4</f>
        <v>0.9259259259259258</v>
      </c>
      <c r="F4" s="2">
        <f>D4*E4</f>
        <v>3749.3907407407405</v>
      </c>
    </row>
    <row r="5">
      <c r="A5" s="4">
        <v>2.0</v>
      </c>
      <c r="B5" s="2">
        <f>B4*(1+Inputs!$B$10)</f>
        <v>3670.3235888</v>
      </c>
      <c r="C5" s="3">
        <f>Inputs!$B$10/Inputs!$B$3</f>
        <v>0.0</v>
      </c>
      <c r="D5" s="2">
        <f>B5*(1-C5)</f>
        <v>3670.3235888</v>
      </c>
      <c r="E5" s="3">
        <f>1/(1+Inputs!$B$4)^A5</f>
        <v>0.8573388203017832</v>
      </c>
      <c r="F5" s="2">
        <f>D5*E5</f>
        <v>3146.7108957475994</v>
      </c>
    </row>
    <row r="6">
      <c r="A6" s="4">
        <v>3.0</v>
      </c>
      <c r="B6" s="2">
        <f>B5*(1+Inputs!$B$10)</f>
        <v>3326.78130088832</v>
      </c>
      <c r="C6" s="3">
        <f>Inputs!$B$10/Inputs!$B$3</f>
        <v>0.0</v>
      </c>
      <c r="D6" s="2">
        <f>B6*(1-C6)</f>
        <v>3326.78130088832</v>
      </c>
      <c r="E6" s="3">
        <f>1/(1+Inputs!$B$4)^A6</f>
        <v>0.7938322410201696</v>
      </c>
      <c r="F6" s="2">
        <f>D6*E6</f>
        <v>2640.90625546817</v>
      </c>
    </row>
    <row r="7">
      <c r="A7" s="4">
        <v>4.0</v>
      </c>
      <c r="B7" s="2">
        <f>B6*(1+Inputs!$B$10)</f>
        <v>3015.394571125173</v>
      </c>
      <c r="C7" s="3">
        <f>Inputs!$B$10/Inputs!$B$3</f>
        <v>0.0</v>
      </c>
      <c r="D7" s="2">
        <f>B7*(1-C7)</f>
        <v>3015.394571125173</v>
      </c>
      <c r="E7" s="3">
        <f>1/(1+Inputs!$B$4)^A7</f>
        <v>0.7350298527964533</v>
      </c>
      <c r="F7" s="2">
        <f>D7*E7</f>
        <v>2216.4050277373603</v>
      </c>
    </row>
    <row r="8">
      <c r="A8" s="4">
        <v>5.0</v>
      </c>
      <c r="B8" s="2">
        <f>B7*(1+Inputs!$B$10)</f>
        <v>2733.1536392678568</v>
      </c>
      <c r="C8" s="3">
        <f>Inputs!$B$10/Inputs!$B$3</f>
        <v>0.0</v>
      </c>
      <c r="D8" s="2">
        <f>B8*(1-C8)</f>
        <v>2733.1536392678568</v>
      </c>
      <c r="E8" s="3">
        <f>1/(1+Inputs!$B$4)^A8</f>
        <v>0.6805831970337529</v>
      </c>
      <c r="F8" s="2">
        <f>D8*E8</f>
        <v>1860.1384417973545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53.12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-0.0936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90.0</v>
      </c>
      <c r="C4" s="3">
        <v>0.0323</v>
      </c>
      <c r="D4" s="3">
        <v>0.35</v>
      </c>
      <c r="E4" s="3">
        <v>0.6943</v>
      </c>
    </row>
    <row r="5">
      <c r="A5" t="inlineStr">
        <is>
          <t xml:space="preserve">Base</t>
        </is>
      </c>
      <c r="B5" s="2">
        <v>70.0</v>
      </c>
      <c r="C5" s="3">
        <v>-0.0289</v>
      </c>
      <c r="D5" s="3">
        <v>0.4</v>
      </c>
      <c r="E5" s="3">
        <v>0.3178</v>
      </c>
    </row>
    <row r="6">
      <c r="A6" t="inlineStr">
        <is>
          <t xml:space="preserve">Bear</t>
        </is>
      </c>
      <c r="B6" s="2">
        <v>50.0</v>
      </c>
      <c r="C6" s="3">
        <v>-0.1076</v>
      </c>
      <c r="D6" s="3">
        <v>0.25</v>
      </c>
      <c r="E6" s="3">
        <v>-0.0587</v>
      </c>
    </row>
    <row r="7">
      <c r="A7" t="inlineStr" s="1">
        <is>
          <t xml:space="preserve">E[r] (probability-weighted)</t>
        </is>
      </c>
      <c r="E7" s="3">
        <v>0.3554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108.8152</v>
      </c>
      <c r="C4" s="4">
        <v>123.7569</v>
      </c>
      <c r="D4" s="4">
        <v>134.6479</v>
      </c>
      <c r="E4" s="4">
        <v>152.4836</v>
      </c>
      <c r="F4" s="4">
        <v>165.4369</v>
      </c>
      <c r="G4" s="4">
        <v>201.873</v>
      </c>
    </row>
    <row r="5">
      <c r="A5" t="inlineStr" s="1">
        <is>
          <t xml:space="preserve">7.25%</t>
        </is>
      </c>
      <c r="B5" s="4">
        <v>91.5021</v>
      </c>
      <c r="C5" s="4">
        <v>103.7335</v>
      </c>
      <c r="D5" s="4">
        <v>112.6357</v>
      </c>
      <c r="E5" s="4">
        <v>127.1937</v>
      </c>
      <c r="F5" s="4">
        <v>137.7522</v>
      </c>
      <c r="G5" s="4">
        <v>167.3986</v>
      </c>
    </row>
    <row r="6">
      <c r="A6" t="inlineStr" s="1">
        <is>
          <t xml:space="preserve">8.00%</t>
        </is>
      </c>
      <c r="B6" s="4">
        <v>78.9023</v>
      </c>
      <c r="C6" s="4">
        <v>89.1729</v>
      </c>
      <c r="D6" s="4">
        <v>96.6367</v>
      </c>
      <c r="E6" s="4">
        <v>108.825</v>
      </c>
      <c r="F6" s="4">
        <v>117.6528</v>
      </c>
      <c r="G6" s="4">
        <v>142.3943</v>
      </c>
    </row>
    <row r="7">
      <c r="A7" t="inlineStr" s="1">
        <is>
          <t xml:space="preserve">8.75%</t>
        </is>
      </c>
      <c r="B7" s="4">
        <v>69.3195</v>
      </c>
      <c r="C7" s="4">
        <v>78.1084</v>
      </c>
      <c r="D7" s="4">
        <v>84.4858</v>
      </c>
      <c r="E7" s="4">
        <v>94.8849</v>
      </c>
      <c r="F7" s="4">
        <v>102.4066</v>
      </c>
      <c r="G7" s="4">
        <v>123.4483</v>
      </c>
    </row>
    <row r="8">
      <c r="A8" t="inlineStr" s="1">
        <is>
          <t xml:space="preserve">9.50%</t>
        </is>
      </c>
      <c r="B8" s="4">
        <v>61.7841</v>
      </c>
      <c r="C8" s="4">
        <v>69.4162</v>
      </c>
      <c r="D8" s="4">
        <v>74.9458</v>
      </c>
      <c r="E8" s="4">
        <v>83.9493</v>
      </c>
      <c r="F8" s="4">
        <v>90.4525</v>
      </c>
      <c r="G8" s="4">
        <v>108.6109</v>
      </c>
    </row>
    <row r="9"/>
    <row r="10">
      <c r="A10" t="inlineStr">
        <is>
          <t xml:space="preserve">Bold cells ≥ current price (53.12). The conclusion is dominated by WACC and growth.</t>
        </is>
      </c>
    </row>
  </sheetData>
</worksheet>
</file>