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Kid (KID.OL)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0.0782</v>
      </c>
    </row>
    <row r="6">
      <c r="A6" t="inlineStr">
        <is>
          <t xml:space="preserve">No-growth value / share</t>
        </is>
      </c>
      <c r="B6" s="2">
        <v>39.6544</v>
      </c>
    </row>
    <row r="7">
      <c r="A7" t="inlineStr">
        <is>
          <t xml:space="preserve">ROIC</t>
        </is>
      </c>
      <c r="B7" s="3">
        <v>0.0823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0.23</v>
      </c>
    </row>
    <row r="10">
      <c r="A10" t="inlineStr">
        <is>
          <t xml:space="preserve">Economic Profit / EVA</t>
        </is>
      </c>
      <c r="B10" s="2">
        <v>8.828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315.9</v>
      </c>
    </row>
    <row r="3">
      <c r="A3" t="inlineStr">
        <is>
          <t xml:space="preserve">ROIC</t>
        </is>
      </c>
      <c r="B3" s="6">
        <v>0.0823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2439.1</v>
      </c>
    </row>
    <row r="8">
      <c r="A8" t="inlineStr">
        <is>
          <t xml:space="preserve">Shares (m)</t>
        </is>
      </c>
      <c r="B8" s="5">
        <v>40.6462</v>
      </c>
    </row>
    <row r="9">
      <c r="A9" t="inlineStr">
        <is>
          <t xml:space="preserve">Share price</t>
        </is>
      </c>
      <c r="B9" s="5">
        <v>121.6</v>
      </c>
    </row>
    <row r="10">
      <c r="A10" t="inlineStr">
        <is>
          <t xml:space="preserve">Stage-1 growth g (engine driver)</t>
        </is>
      </c>
      <c r="B10" s="6">
        <v>0.0782</v>
      </c>
    </row>
    <row r="11"/>
    <row r="12">
      <c r="A12" t="inlineStr">
        <is>
          <t xml:space="preserve">Invested Capital  = NOPAT / ROIC</t>
        </is>
      </c>
      <c r="B12" s="2">
        <f>B2/B3</f>
        <v>3838.4</v>
      </c>
    </row>
    <row r="13">
      <c r="A13" t="inlineStr">
        <is>
          <t xml:space="preserve">Market cap  = price × shares</t>
        </is>
      </c>
      <c r="B13" s="4">
        <f>B9*B8</f>
        <v>4942.57792</v>
      </c>
    </row>
    <row r="14">
      <c r="A14" t="inlineStr">
        <is>
          <t xml:space="preserve">Enterprise value  = mcap + net debt</t>
        </is>
      </c>
      <c r="B14" s="4">
        <f>B13+B7</f>
        <v>7381.7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315.9</v>
      </c>
    </row>
    <row r="4">
      <c r="A4" t="inlineStr">
        <is>
          <t xml:space="preserve">Invested Capital</t>
        </is>
      </c>
      <c r="B4" s="2">
        <f>Inputs!B12</f>
        <v>3838.4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307.072</v>
      </c>
    </row>
    <row r="7">
      <c r="A7" t="inlineStr">
        <is>
          <t xml:space="preserve">Economic Profit (EVA)  = NOPAT − charge</t>
        </is>
      </c>
      <c r="B7" s="2">
        <f>Inputs!B2-Inputs!B12*Inputs!B4</f>
        <v>8.827999999999975</v>
      </c>
    </row>
    <row r="8">
      <c r="A8" t="inlineStr">
        <is>
          <t xml:space="preserve">ROIC</t>
        </is>
      </c>
      <c r="B8" s="3">
        <f>Inputs!B3</f>
        <v>0.0823</v>
      </c>
    </row>
    <row r="9">
      <c r="A9" t="inlineStr">
        <is>
          <t xml:space="preserve">ROIC − WACC spread</t>
        </is>
      </c>
      <c r="B9" s="3">
        <f>Inputs!B3-Inputs!B4</f>
        <v>0.0022999999999999965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340.60338</v>
      </c>
      <c r="C4" s="3">
        <f>Inputs!$B$10/Inputs!$B$3</f>
        <v>0.95</v>
      </c>
      <c r="D4" s="2">
        <f>B4*(1-C4)</f>
        <v>17.030169000000015</v>
      </c>
      <c r="E4" s="3">
        <f>1/(1+Inputs!$B$4)^A4</f>
        <v>0.9259259259259258</v>
      </c>
      <c r="F4" s="2">
        <f>D4*E4</f>
        <v>15.768675000000012</v>
      </c>
    </row>
    <row r="5">
      <c r="A5" s="4">
        <v>2.0</v>
      </c>
      <c r="B5" s="2">
        <f>B4*(1+Inputs!$B$10)</f>
        <v>367.238564316</v>
      </c>
      <c r="C5" s="3">
        <f>Inputs!$B$10/Inputs!$B$3</f>
        <v>0.95</v>
      </c>
      <c r="D5" s="2">
        <f>B5*(1-C5)</f>
        <v>18.361928215800017</v>
      </c>
      <c r="E5" s="3">
        <f>1/(1+Inputs!$B$4)^A5</f>
        <v>0.8573388203017832</v>
      </c>
      <c r="F5" s="2">
        <f>D5*E5</f>
        <v>15.742393875000014</v>
      </c>
    </row>
    <row r="6">
      <c r="A6" s="4">
        <v>3.0</v>
      </c>
      <c r="B6" s="2">
        <f>B5*(1+Inputs!$B$10)</f>
        <v>395.9566200455112</v>
      </c>
      <c r="C6" s="3">
        <f>Inputs!$B$10/Inputs!$B$3</f>
        <v>0.95</v>
      </c>
      <c r="D6" s="2">
        <f>B6*(1-C6)</f>
        <v>19.79783100227558</v>
      </c>
      <c r="E6" s="3">
        <f>1/(1+Inputs!$B$4)^A6</f>
        <v>0.7938322410201696</v>
      </c>
      <c r="F6" s="2">
        <f>D6*E6</f>
        <v>15.716156551875013</v>
      </c>
    </row>
    <row r="7">
      <c r="A7" s="4">
        <v>4.0</v>
      </c>
      <c r="B7" s="2">
        <f>B6*(1+Inputs!$B$10)</f>
        <v>426.9204277330702</v>
      </c>
      <c r="C7" s="3">
        <f>Inputs!$B$10/Inputs!$B$3</f>
        <v>0.95</v>
      </c>
      <c r="D7" s="2">
        <f>B7*(1-C7)</f>
        <v>21.34602138665353</v>
      </c>
      <c r="E7" s="3">
        <f>1/(1+Inputs!$B$4)^A7</f>
        <v>0.7350298527964533</v>
      </c>
      <c r="F7" s="2">
        <f>D7*E7</f>
        <v>15.689962957621887</v>
      </c>
    </row>
    <row r="8">
      <c r="A8" s="4">
        <v>5.0</v>
      </c>
      <c r="B8" s="2">
        <f>B7*(1+Inputs!$B$10)</f>
        <v>460.3056051817963</v>
      </c>
      <c r="C8" s="3">
        <f>Inputs!$B$10/Inputs!$B$3</f>
        <v>0.95</v>
      </c>
      <c r="D8" s="2">
        <f>B8*(1-C8)</f>
        <v>23.015280259089835</v>
      </c>
      <c r="E8" s="3">
        <f>1/(1+Inputs!$B$4)^A8</f>
        <v>0.6805831970337529</v>
      </c>
      <c r="F8" s="2">
        <f>D8*E8</f>
        <v>15.66381301935918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121.6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0.0782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155.0</v>
      </c>
      <c r="C4" s="3">
        <v>0.0782</v>
      </c>
      <c r="D4" s="3">
        <v>0.3</v>
      </c>
      <c r="E4" s="3">
        <v>0.2747</v>
      </c>
    </row>
    <row r="5">
      <c r="A5" t="inlineStr">
        <is>
          <t xml:space="preserve">Base</t>
        </is>
      </c>
      <c r="B5" s="2">
        <v>120.0</v>
      </c>
      <c r="C5" s="3">
        <v>0.0782</v>
      </c>
      <c r="D5" s="3">
        <v>0.4</v>
      </c>
      <c r="E5" s="3">
        <v>-0.0132</v>
      </c>
    </row>
    <row r="6">
      <c r="A6" t="inlineStr">
        <is>
          <t xml:space="preserve">Bear</t>
        </is>
      </c>
      <c r="B6" s="2">
        <v>95.0</v>
      </c>
      <c r="C6" s="3">
        <v>0.0782</v>
      </c>
      <c r="D6" s="3">
        <v>0.3</v>
      </c>
      <c r="E6" s="3">
        <v>-0.2188</v>
      </c>
    </row>
    <row r="7">
      <c r="A7" t="inlineStr" s="1">
        <is>
          <t xml:space="preserve">E[r] (probability-weighted)</t>
        </is>
      </c>
      <c r="E7" s="3">
        <v>0.0115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73.4942</v>
      </c>
      <c r="C4" s="4">
        <v>79.6798</v>
      </c>
      <c r="D4" s="4">
        <v>83.7762</v>
      </c>
      <c r="E4" s="4">
        <v>89.8275</v>
      </c>
      <c r="F4" s="4">
        <v>93.7646</v>
      </c>
      <c r="G4" s="4">
        <v>103.0659</v>
      </c>
    </row>
    <row r="5">
      <c r="A5" t="inlineStr" s="1">
        <is>
          <t xml:space="preserve">7.25%</t>
        </is>
      </c>
      <c r="B5" s="4">
        <v>53.9327</v>
      </c>
      <c r="C5" s="4">
        <v>57.2939</v>
      </c>
      <c r="D5" s="4">
        <v>59.3303</v>
      </c>
      <c r="E5" s="4">
        <v>62.0067</v>
      </c>
      <c r="F5" s="4">
        <v>63.4923</v>
      </c>
      <c r="G5" s="4">
        <v>65.8987</v>
      </c>
    </row>
    <row r="6">
      <c r="A6" t="inlineStr" s="1">
        <is>
          <t xml:space="preserve">8.00%</t>
        </is>
      </c>
      <c r="B6" s="4">
        <v>39.6551</v>
      </c>
      <c r="C6" s="4">
        <v>41.0245</v>
      </c>
      <c r="D6" s="4">
        <v>41.612</v>
      </c>
      <c r="E6" s="4">
        <v>41.9209</v>
      </c>
      <c r="F6" s="4">
        <v>41.6911</v>
      </c>
      <c r="G6" s="4">
        <v>39.2899</v>
      </c>
    </row>
    <row r="7">
      <c r="A7" t="inlineStr" s="1">
        <is>
          <t xml:space="preserve">8.75%</t>
        </is>
      </c>
      <c r="B7" s="4">
        <v>28.7613</v>
      </c>
      <c r="C7" s="4">
        <v>28.6693</v>
      </c>
      <c r="D7" s="4">
        <v>28.197</v>
      </c>
      <c r="E7" s="4">
        <v>26.7793</v>
      </c>
      <c r="F7" s="4">
        <v>25.3024</v>
      </c>
      <c r="G7" s="4">
        <v>19.4204</v>
      </c>
    </row>
    <row r="8">
      <c r="A8" t="inlineStr" s="1">
        <is>
          <t xml:space="preserve">9.50%</t>
        </is>
      </c>
      <c r="B8" s="4">
        <v>20.1654</v>
      </c>
      <c r="C8" s="4">
        <v>18.9698</v>
      </c>
      <c r="D8" s="4">
        <v>17.6998</v>
      </c>
      <c r="E8" s="4">
        <v>14.9876</v>
      </c>
      <c r="F8" s="4">
        <v>12.5787</v>
      </c>
      <c r="G8" s="4">
        <v>4.1087</v>
      </c>
    </row>
    <row r="9"/>
    <row r="10">
      <c r="A10" t="inlineStr">
        <is>
          <t xml:space="preserve">Bold cells ≥ current price (121.6). The conclusion is dominated by WACC and growth.</t>
        </is>
      </c>
    </row>
  </sheetData>
</worksheet>
</file>