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Karnov (KAR.ST)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0.087</v>
      </c>
    </row>
    <row r="6">
      <c r="A6" t="inlineStr">
        <is>
          <t xml:space="preserve">No-growth value / share</t>
        </is>
      </c>
      <c r="B6" s="2">
        <v>56.1533</v>
      </c>
    </row>
    <row r="7">
      <c r="A7" t="inlineStr">
        <is>
          <t xml:space="preserve">ROIC</t>
        </is>
      </c>
      <c r="B7" s="3">
        <v>0.1262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4.62</v>
      </c>
    </row>
    <row r="10">
      <c r="A10" t="inlineStr">
        <is>
          <t xml:space="preserve">Economic Profit / EVA</t>
        </is>
      </c>
      <c r="B10" s="2">
        <v>192.052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524.5</v>
      </c>
    </row>
    <row r="3">
      <c r="A3" t="inlineStr">
        <is>
          <t xml:space="preserve">ROIC</t>
        </is>
      </c>
      <c r="B3" s="6">
        <v>0.1262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1484.4</v>
      </c>
    </row>
    <row r="8">
      <c r="A8" t="inlineStr">
        <is>
          <t xml:space="preserve">Shares (m)</t>
        </is>
      </c>
      <c r="B8" s="5">
        <v>105.862</v>
      </c>
    </row>
    <row r="9">
      <c r="A9" t="inlineStr">
        <is>
          <t xml:space="preserve">Share price</t>
        </is>
      </c>
      <c r="B9" s="5">
        <v>70.3</v>
      </c>
    </row>
    <row r="10">
      <c r="A10" t="inlineStr">
        <is>
          <t xml:space="preserve">Stage-1 growth g (engine driver)</t>
        </is>
      </c>
      <c r="B10" s="6">
        <v>0.087</v>
      </c>
    </row>
    <row r="11"/>
    <row r="12">
      <c r="A12" t="inlineStr">
        <is>
          <t xml:space="preserve">Invested Capital  = NOPAT / ROIC</t>
        </is>
      </c>
      <c r="B12" s="2">
        <f>B2/B3</f>
        <v>4155.6</v>
      </c>
    </row>
    <row r="13">
      <c r="A13" t="inlineStr">
        <is>
          <t xml:space="preserve">Market cap  = price × shares</t>
        </is>
      </c>
      <c r="B13" s="4">
        <f>B9*B8</f>
        <v>7442.098599999999</v>
      </c>
    </row>
    <row r="14">
      <c r="A14" t="inlineStr">
        <is>
          <t xml:space="preserve">Enterprise value  = mcap + net debt</t>
        </is>
      </c>
      <c r="B14" s="4">
        <f>B13+B7</f>
        <v>8926.5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524.5</v>
      </c>
    </row>
    <row r="4">
      <c r="A4" t="inlineStr">
        <is>
          <t xml:space="preserve">Invested Capital</t>
        </is>
      </c>
      <c r="B4" s="2">
        <f>Inputs!B12</f>
        <v>4155.6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332.44800000000004</v>
      </c>
    </row>
    <row r="7">
      <c r="A7" t="inlineStr">
        <is>
          <t xml:space="preserve">Economic Profit (EVA)  = NOPAT − charge</t>
        </is>
      </c>
      <c r="B7" s="2">
        <f>Inputs!B2-Inputs!B12*Inputs!B4</f>
        <v>192.05199999999996</v>
      </c>
    </row>
    <row r="8">
      <c r="A8" t="inlineStr">
        <is>
          <t xml:space="preserve">ROIC</t>
        </is>
      </c>
      <c r="B8" s="3">
        <f>Inputs!B3</f>
        <v>0.1262</v>
      </c>
    </row>
    <row r="9">
      <c r="A9" t="inlineStr">
        <is>
          <t xml:space="preserve">ROIC − WACC spread</t>
        </is>
      </c>
      <c r="B9" s="3">
        <f>Inputs!B3-Inputs!B4</f>
        <v>0.046200000000000005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570.1315</v>
      </c>
      <c r="C4" s="3">
        <f>Inputs!$B$10/Inputs!$B$3</f>
        <v>0.6893819334389857</v>
      </c>
      <c r="D4" s="2">
        <f>B4*(1-C4)</f>
        <v>177.0931442155309</v>
      </c>
      <c r="E4" s="3">
        <f>1/(1+Inputs!$B$4)^A4</f>
        <v>0.9259259259259258</v>
      </c>
      <c r="F4" s="2">
        <f>D4*E4</f>
        <v>163.97513353289898</v>
      </c>
    </row>
    <row r="5">
      <c r="A5" s="4">
        <v>2.0</v>
      </c>
      <c r="B5" s="2">
        <f>B4*(1+Inputs!$B$10)</f>
        <v>619.7329404999999</v>
      </c>
      <c r="C5" s="3">
        <f>Inputs!$B$10/Inputs!$B$3</f>
        <v>0.6893819334389857</v>
      </c>
      <c r="D5" s="2">
        <f>B5*(1-C5)</f>
        <v>192.5002477622821</v>
      </c>
      <c r="E5" s="3">
        <f>1/(1+Inputs!$B$4)^A5</f>
        <v>0.8573388203017832</v>
      </c>
      <c r="F5" s="2">
        <f>D5*E5</f>
        <v>165.03793532431592</v>
      </c>
    </row>
    <row r="6">
      <c r="A6" s="4">
        <v>3.0</v>
      </c>
      <c r="B6" s="2">
        <f>B5*(1+Inputs!$B$10)</f>
        <v>673.6497063234999</v>
      </c>
      <c r="C6" s="3">
        <f>Inputs!$B$10/Inputs!$B$3</f>
        <v>0.6893819334389857</v>
      </c>
      <c r="D6" s="2">
        <f>B6*(1-C6)</f>
        <v>209.24776931760064</v>
      </c>
      <c r="E6" s="3">
        <f>1/(1+Inputs!$B$4)^A6</f>
        <v>0.7938322410201696</v>
      </c>
      <c r="F6" s="2">
        <f>D6*E6</f>
        <v>166.1076256458624</v>
      </c>
    </row>
    <row r="7">
      <c r="A7" s="4">
        <v>4.0</v>
      </c>
      <c r="B7" s="2">
        <f>B6*(1+Inputs!$B$10)</f>
        <v>732.2572307736444</v>
      </c>
      <c r="C7" s="3">
        <f>Inputs!$B$10/Inputs!$B$3</f>
        <v>0.6893819334389857</v>
      </c>
      <c r="D7" s="2">
        <f>B7*(1-C7)</f>
        <v>227.45232524823192</v>
      </c>
      <c r="E7" s="3">
        <f>1/(1+Inputs!$B$4)^A7</f>
        <v>0.7350298527964533</v>
      </c>
      <c r="F7" s="2">
        <f>D7*E7</f>
        <v>167.18424914541893</v>
      </c>
    </row>
    <row r="8">
      <c r="A8" s="4">
        <v>5.0</v>
      </c>
      <c r="B8" s="2">
        <f>B7*(1+Inputs!$B$10)</f>
        <v>795.9636098509515</v>
      </c>
      <c r="C8" s="3">
        <f>Inputs!$B$10/Inputs!$B$3</f>
        <v>0.6893819334389857</v>
      </c>
      <c r="D8" s="2">
        <f>B8*(1-C8)</f>
        <v>247.24067754482806</v>
      </c>
      <c r="E8" s="3">
        <f>1/(1+Inputs!$B$4)^A8</f>
        <v>0.6805831970337529</v>
      </c>
      <c r="F8" s="2">
        <f>D8*E8</f>
        <v>168.2678507602503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70.3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0.087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100.0</v>
      </c>
      <c r="C4" s="3">
        <v>0.1199</v>
      </c>
      <c r="D4" s="3">
        <v>0.3</v>
      </c>
      <c r="E4" s="3">
        <v>0.4225</v>
      </c>
    </row>
    <row r="5">
      <c r="A5" t="inlineStr">
        <is>
          <t xml:space="preserve">Base</t>
        </is>
      </c>
      <c r="B5" s="2">
        <v>81.0</v>
      </c>
      <c r="C5" s="3">
        <v>0.1199</v>
      </c>
      <c r="D5" s="3">
        <v>0.45</v>
      </c>
      <c r="E5" s="3">
        <v>0.1522</v>
      </c>
    </row>
    <row r="6">
      <c r="A6" t="inlineStr">
        <is>
          <t xml:space="preserve">Bear</t>
        </is>
      </c>
      <c r="B6" s="2">
        <v>52.0</v>
      </c>
      <c r="C6" s="3">
        <v>-0.0281</v>
      </c>
      <c r="D6" s="3">
        <v>0.25</v>
      </c>
      <c r="E6" s="3">
        <v>-0.2603</v>
      </c>
    </row>
    <row r="7">
      <c r="A7" t="inlineStr" s="1">
        <is>
          <t xml:space="preserve">E[r] (probability-weighted)</t>
        </is>
      </c>
      <c r="E7" s="3">
        <v>0.1302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80.8767</v>
      </c>
      <c r="C4" s="4">
        <v>89.2243</v>
      </c>
      <c r="D4" s="4">
        <v>95.155</v>
      </c>
      <c r="E4" s="4">
        <v>104.622</v>
      </c>
      <c r="F4" s="4">
        <v>111.3265</v>
      </c>
      <c r="G4" s="4">
        <v>129.5233</v>
      </c>
    </row>
    <row r="5">
      <c r="A5" t="inlineStr" s="1">
        <is>
          <t xml:space="preserve">7.25%</t>
        </is>
      </c>
      <c r="B5" s="4">
        <v>66.5759</v>
      </c>
      <c r="C5" s="4">
        <v>72.7737</v>
      </c>
      <c r="D5" s="4">
        <v>77.1315</v>
      </c>
      <c r="E5" s="4">
        <v>84.0137</v>
      </c>
      <c r="F5" s="4">
        <v>88.8351</v>
      </c>
      <c r="G5" s="4">
        <v>101.7136</v>
      </c>
    </row>
    <row r="6">
      <c r="A6" t="inlineStr" s="1">
        <is>
          <t xml:space="preserve">8.00%</t>
        </is>
      </c>
      <c r="B6" s="4">
        <v>56.153</v>
      </c>
      <c r="C6" s="4">
        <v>60.8146</v>
      </c>
      <c r="D6" s="4">
        <v>64.0501</v>
      </c>
      <c r="E6" s="4">
        <v>69.0906</v>
      </c>
      <c r="F6" s="4">
        <v>72.5721</v>
      </c>
      <c r="G6" s="4">
        <v>81.6733</v>
      </c>
    </row>
    <row r="7">
      <c r="A7" t="inlineStr" s="1">
        <is>
          <t xml:space="preserve">8.75%</t>
        </is>
      </c>
      <c r="B7" s="4">
        <v>48.2127</v>
      </c>
      <c r="C7" s="4">
        <v>51.7298</v>
      </c>
      <c r="D7" s="4">
        <v>54.1305</v>
      </c>
      <c r="E7" s="4">
        <v>57.8034</v>
      </c>
      <c r="F7" s="4">
        <v>60.2913</v>
      </c>
      <c r="G7" s="4">
        <v>66.5976</v>
      </c>
    </row>
    <row r="8">
      <c r="A8" t="inlineStr" s="1">
        <is>
          <t xml:space="preserve">9.50%</t>
        </is>
      </c>
      <c r="B8" s="4">
        <v>41.9578</v>
      </c>
      <c r="C8" s="4">
        <v>44.5954</v>
      </c>
      <c r="D8" s="4">
        <v>46.3557</v>
      </c>
      <c r="E8" s="4">
        <v>48.9811</v>
      </c>
      <c r="F8" s="4">
        <v>50.7094</v>
      </c>
      <c r="G8" s="4">
        <v>54.8843</v>
      </c>
    </row>
    <row r="9"/>
    <row r="10">
      <c r="A10" t="inlineStr">
        <is>
          <t xml:space="preserve">Bold cells ≥ current price (70.3). The conclusion is dominated by WACC and growth.</t>
        </is>
      </c>
    </row>
  </sheetData>
</worksheet>
</file>