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Europris (EPR.OL)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0.1117</v>
      </c>
    </row>
    <row r="6">
      <c r="A6" t="inlineStr">
        <is>
          <t xml:space="preserve">No-growth value / share</t>
        </is>
      </c>
      <c r="B6" s="2">
        <v>61.3258</v>
      </c>
    </row>
    <row r="7">
      <c r="A7" t="inlineStr">
        <is>
          <t xml:space="preserve">ROIC</t>
        </is>
      </c>
      <c r="B7" s="3">
        <v>0.1176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3.76</v>
      </c>
    </row>
    <row r="10">
      <c r="A10" t="inlineStr">
        <is>
          <t xml:space="preserve">Economic Profit / EVA</t>
        </is>
      </c>
      <c r="B10" s="2">
        <v>344.276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1076.1</v>
      </c>
    </row>
    <row r="3">
      <c r="A3" t="inlineStr">
        <is>
          <t xml:space="preserve">ROIC</t>
        </is>
      </c>
      <c r="B3" s="6">
        <v>0.1176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4804.3</v>
      </c>
    </row>
    <row r="8">
      <c r="A8" t="inlineStr">
        <is>
          <t xml:space="preserve">Shares (m)</t>
        </is>
      </c>
      <c r="B8" s="5">
        <v>166.969</v>
      </c>
    </row>
    <row r="9">
      <c r="A9" t="inlineStr">
        <is>
          <t xml:space="preserve">Share price</t>
        </is>
      </c>
      <c r="B9" s="5">
        <v>93.0</v>
      </c>
    </row>
    <row r="10">
      <c r="A10" t="inlineStr">
        <is>
          <t xml:space="preserve">Stage-1 growth g (engine driver)</t>
        </is>
      </c>
      <c r="B10" s="6">
        <v>0.1117</v>
      </c>
    </row>
    <row r="11"/>
    <row r="12">
      <c r="A12" t="inlineStr">
        <is>
          <t xml:space="preserve">Invested Capital  = NOPAT / ROIC</t>
        </is>
      </c>
      <c r="B12" s="2">
        <f>B2/B3</f>
        <v>9147.8</v>
      </c>
    </row>
    <row r="13">
      <c r="A13" t="inlineStr">
        <is>
          <t xml:space="preserve">Market cap  = price × shares</t>
        </is>
      </c>
      <c r="B13" s="4">
        <f>B9*B8</f>
        <v>15528.117</v>
      </c>
    </row>
    <row r="14">
      <c r="A14" t="inlineStr">
        <is>
          <t xml:space="preserve">Enterprise value  = mcap + net debt</t>
        </is>
      </c>
      <c r="B14" s="4">
        <f>B13+B7</f>
        <v>20332.4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1076.1</v>
      </c>
    </row>
    <row r="4">
      <c r="A4" t="inlineStr">
        <is>
          <t xml:space="preserve">Invested Capital</t>
        </is>
      </c>
      <c r="B4" s="2">
        <f>Inputs!B12</f>
        <v>9147.8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731.824</v>
      </c>
    </row>
    <row r="7">
      <c r="A7" t="inlineStr">
        <is>
          <t xml:space="preserve">Economic Profit (EVA)  = NOPAT − charge</t>
        </is>
      </c>
      <c r="B7" s="2">
        <f>Inputs!B2-Inputs!B12*Inputs!B4</f>
        <v>344.27599999999995</v>
      </c>
    </row>
    <row r="8">
      <c r="A8" t="inlineStr">
        <is>
          <t xml:space="preserve">ROIC</t>
        </is>
      </c>
      <c r="B8" s="3">
        <f>Inputs!B3</f>
        <v>0.1176</v>
      </c>
    </row>
    <row r="9">
      <c r="A9" t="inlineStr">
        <is>
          <t xml:space="preserve">ROIC − WACC spread</t>
        </is>
      </c>
      <c r="B9" s="3">
        <f>Inputs!B3-Inputs!B4</f>
        <v>0.037599999999999995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1196.3003699999997</v>
      </c>
      <c r="C4" s="3">
        <f>Inputs!$B$10/Inputs!$B$3</f>
        <v>0.9498299319727891</v>
      </c>
      <c r="D4" s="2">
        <f>B4*(1-C4)</f>
        <v>60.01847094387757</v>
      </c>
      <c r="E4" s="3">
        <f>1/(1+Inputs!$B$4)^A4</f>
        <v>0.9259259259259258</v>
      </c>
      <c r="F4" s="2">
        <f>D4*E4</f>
        <v>55.57265828136811</v>
      </c>
    </row>
    <row r="5">
      <c r="A5" s="4">
        <v>2.0</v>
      </c>
      <c r="B5" s="2">
        <f>B4*(1+Inputs!$B$10)</f>
        <v>1329.9271213289996</v>
      </c>
      <c r="C5" s="3">
        <f>Inputs!$B$10/Inputs!$B$3</f>
        <v>0.9498299319727891</v>
      </c>
      <c r="D5" s="2">
        <f>B5*(1-C5)</f>
        <v>66.7225341483087</v>
      </c>
      <c r="E5" s="3">
        <f>1/(1+Inputs!$B$4)^A5</f>
        <v>0.8573388203017832</v>
      </c>
      <c r="F5" s="2">
        <f>D5*E5</f>
        <v>57.20381871425642</v>
      </c>
    </row>
    <row r="6">
      <c r="A6" s="4">
        <v>3.0</v>
      </c>
      <c r="B6" s="2">
        <f>B5*(1+Inputs!$B$10)</f>
        <v>1478.4799807814488</v>
      </c>
      <c r="C6" s="3">
        <f>Inputs!$B$10/Inputs!$B$3</f>
        <v>0.9498299319727891</v>
      </c>
      <c r="D6" s="2">
        <f>B6*(1-C6)</f>
        <v>74.17544121267477</v>
      </c>
      <c r="E6" s="3">
        <f>1/(1+Inputs!$B$4)^A6</f>
        <v>0.7938322410201696</v>
      </c>
      <c r="F6" s="2">
        <f>D6*E6</f>
        <v>58.88285672651746</v>
      </c>
    </row>
    <row r="7">
      <c r="A7" s="4">
        <v>4.0</v>
      </c>
      <c r="B7" s="2">
        <f>B6*(1+Inputs!$B$10)</f>
        <v>1643.6261946347365</v>
      </c>
      <c r="C7" s="3">
        <f>Inputs!$B$10/Inputs!$B$3</f>
        <v>0.9498299319727891</v>
      </c>
      <c r="D7" s="2">
        <f>B7*(1-C7)</f>
        <v>82.46083799613054</v>
      </c>
      <c r="E7" s="3">
        <f>1/(1+Inputs!$B$4)^A7</f>
        <v>0.7350298527964533</v>
      </c>
      <c r="F7" s="2">
        <f>D7*E7</f>
        <v>60.61117761376801</v>
      </c>
    </row>
    <row r="8">
      <c r="A8" s="4">
        <v>5.0</v>
      </c>
      <c r="B8" s="2">
        <f>B7*(1+Inputs!$B$10)</f>
        <v>1827.2192405754365</v>
      </c>
      <c r="C8" s="3">
        <f>Inputs!$B$10/Inputs!$B$3</f>
        <v>0.9498299319727891</v>
      </c>
      <c r="D8" s="2">
        <f>B8*(1-C8)</f>
        <v>91.67171360029832</v>
      </c>
      <c r="E8" s="3">
        <f>1/(1+Inputs!$B$4)^A8</f>
        <v>0.6805831970337529</v>
      </c>
      <c r="F8" s="2">
        <f>D8*E8</f>
        <v>62.3902279196536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93.0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0.1117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110.0</v>
      </c>
      <c r="C4" s="3">
        <v>0.1117</v>
      </c>
      <c r="D4" s="3">
        <v>0.3</v>
      </c>
      <c r="E4" s="3">
        <v>0.1828</v>
      </c>
    </row>
    <row r="5">
      <c r="A5" t="inlineStr">
        <is>
          <t xml:space="preserve">Base</t>
        </is>
      </c>
      <c r="B5" s="2">
        <v>90.0</v>
      </c>
      <c r="C5" s="3">
        <v>0.1117</v>
      </c>
      <c r="D5" s="3">
        <v>0.45</v>
      </c>
      <c r="E5" s="3">
        <v>-0.0323</v>
      </c>
    </row>
    <row r="6">
      <c r="A6" t="inlineStr">
        <is>
          <t xml:space="preserve">Bear</t>
        </is>
      </c>
      <c r="B6" s="2">
        <v>70.0</v>
      </c>
      <c r="C6" s="3">
        <v>0.0478</v>
      </c>
      <c r="D6" s="3">
        <v>0.25</v>
      </c>
      <c r="E6" s="3">
        <v>-0.2473</v>
      </c>
    </row>
    <row r="7">
      <c r="A7" t="inlineStr" s="1">
        <is>
          <t xml:space="preserve">E[r] (probability-weighted)</t>
        </is>
      </c>
      <c r="E7" s="3">
        <v>-0.0215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92.9247</v>
      </c>
      <c r="C4" s="4">
        <v>102.9978</v>
      </c>
      <c r="D4" s="4">
        <v>110.1205</v>
      </c>
      <c r="E4" s="4">
        <v>121.4348</v>
      </c>
      <c r="F4" s="4">
        <v>129.408</v>
      </c>
      <c r="G4" s="4">
        <v>150.8908</v>
      </c>
    </row>
    <row r="5">
      <c r="A5" t="inlineStr" s="1">
        <is>
          <t xml:space="preserve">7.25%</t>
        </is>
      </c>
      <c r="B5" s="4">
        <v>74.6486</v>
      </c>
      <c r="C5" s="4">
        <v>81.9875</v>
      </c>
      <c r="D5" s="4">
        <v>87.1105</v>
      </c>
      <c r="E5" s="4">
        <v>95.1398</v>
      </c>
      <c r="F5" s="4">
        <v>100.7206</v>
      </c>
      <c r="G5" s="4">
        <v>115.4498</v>
      </c>
    </row>
    <row r="6">
      <c r="A6" t="inlineStr" s="1">
        <is>
          <t xml:space="preserve">8.00%</t>
        </is>
      </c>
      <c r="B6" s="4">
        <v>61.326</v>
      </c>
      <c r="C6" s="4">
        <v>66.7142</v>
      </c>
      <c r="D6" s="4">
        <v>70.4127</v>
      </c>
      <c r="E6" s="4">
        <v>76.1056</v>
      </c>
      <c r="F6" s="4">
        <v>79.9874</v>
      </c>
      <c r="G6" s="4">
        <v>89.9302</v>
      </c>
    </row>
    <row r="7">
      <c r="A7" t="inlineStr" s="1">
        <is>
          <t xml:space="preserve">8.75%</t>
        </is>
      </c>
      <c r="B7" s="4">
        <v>51.1748</v>
      </c>
      <c r="C7" s="4">
        <v>55.1122</v>
      </c>
      <c r="D7" s="4">
        <v>57.7533</v>
      </c>
      <c r="E7" s="4">
        <v>61.7147</v>
      </c>
      <c r="F7" s="4">
        <v>64.3394</v>
      </c>
      <c r="G7" s="4">
        <v>70.7494</v>
      </c>
    </row>
    <row r="8">
      <c r="A8" t="inlineStr" s="1">
        <is>
          <t xml:space="preserve">9.50%</t>
        </is>
      </c>
      <c r="B8" s="4">
        <v>43.1766</v>
      </c>
      <c r="C8" s="4">
        <v>46.0013</v>
      </c>
      <c r="D8" s="4">
        <v>47.8328</v>
      </c>
      <c r="E8" s="4">
        <v>50.4714</v>
      </c>
      <c r="F8" s="4">
        <v>52.1376</v>
      </c>
      <c r="G8" s="4">
        <v>55.8608</v>
      </c>
    </row>
    <row r="9"/>
    <row r="10">
      <c r="A10" t="inlineStr">
        <is>
          <t xml:space="preserve">Bold cells ≥ current price (93.0). The conclusion is dominated by WACC and growth.</t>
        </is>
      </c>
    </row>
  </sheetData>
</worksheet>
</file>