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Bouvet (BOUV.OL)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-0.064</v>
      </c>
    </row>
    <row r="6">
      <c r="A6" t="inlineStr">
        <is>
          <t xml:space="preserve">No-growth value / share</t>
        </is>
      </c>
      <c r="B6" s="2">
        <v>58.8365</v>
      </c>
    </row>
    <row r="7">
      <c r="A7" t="inlineStr">
        <is>
          <t xml:space="preserve">ROIC</t>
        </is>
      </c>
      <c r="B7" s="3">
        <v>2.002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192.2</v>
      </c>
    </row>
    <row r="10">
      <c r="A10" t="inlineStr">
        <is>
          <t xml:space="preserve">Economic Profit / EVA</t>
        </is>
      </c>
      <c r="B10" s="2">
        <v>330.832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344.6</v>
      </c>
    </row>
    <row r="3">
      <c r="A3" t="inlineStr">
        <is>
          <t xml:space="preserve">ROIC</t>
        </is>
      </c>
      <c r="B3" s="6">
        <v>2.002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-330.4</v>
      </c>
    </row>
    <row r="8">
      <c r="A8" t="inlineStr">
        <is>
          <t xml:space="preserve">Shares (m)</t>
        </is>
      </c>
      <c r="B8" s="5">
        <v>102.36</v>
      </c>
    </row>
    <row r="9">
      <c r="A9" t="inlineStr">
        <is>
          <t xml:space="preserve">Share price</t>
        </is>
      </c>
      <c r="B9" s="5">
        <v>45.05</v>
      </c>
    </row>
    <row r="10">
      <c r="A10" t="inlineStr">
        <is>
          <t xml:space="preserve">Stage-1 growth g (engine driver)</t>
        </is>
      </c>
      <c r="B10" s="6">
        <v>-0.064</v>
      </c>
    </row>
    <row r="11"/>
    <row r="12">
      <c r="A12" t="inlineStr">
        <is>
          <t xml:space="preserve">Invested Capital  = NOPAT / ROIC</t>
        </is>
      </c>
      <c r="B12" s="2">
        <f>B2/B3</f>
        <v>172.1</v>
      </c>
    </row>
    <row r="13">
      <c r="A13" t="inlineStr">
        <is>
          <t xml:space="preserve">Market cap  = price × shares</t>
        </is>
      </c>
      <c r="B13" s="4">
        <f>B9*B8</f>
        <v>4611.317999999999</v>
      </c>
    </row>
    <row r="14">
      <c r="A14" t="inlineStr">
        <is>
          <t xml:space="preserve">Enterprise value  = mcap + net debt</t>
        </is>
      </c>
      <c r="B14" s="4">
        <f>B13+B7</f>
        <v>4281.4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344.6</v>
      </c>
    </row>
    <row r="4">
      <c r="A4" t="inlineStr">
        <is>
          <t xml:space="preserve">Invested Capital</t>
        </is>
      </c>
      <c r="B4" s="2">
        <f>Inputs!B12</f>
        <v>172.1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13.768</v>
      </c>
    </row>
    <row r="7">
      <c r="A7" t="inlineStr">
        <is>
          <t xml:space="preserve">Economic Profit (EVA)  = NOPAT − charge</t>
        </is>
      </c>
      <c r="B7" s="2">
        <f>Inputs!B2-Inputs!B12*Inputs!B4</f>
        <v>330.832</v>
      </c>
    </row>
    <row r="8">
      <c r="A8" t="inlineStr">
        <is>
          <t xml:space="preserve">ROIC</t>
        </is>
      </c>
      <c r="B8" s="3">
        <f>Inputs!B3</f>
        <v>2.002</v>
      </c>
    </row>
    <row r="9">
      <c r="A9" t="inlineStr">
        <is>
          <t xml:space="preserve">ROIC − WACC spread</t>
        </is>
      </c>
      <c r="B9" s="3">
        <f>Inputs!B3-Inputs!B4</f>
        <v>1.9219999999999997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322.5456</v>
      </c>
      <c r="C4" s="3">
        <f>Inputs!$B$10/Inputs!$B$3</f>
        <v>0.0</v>
      </c>
      <c r="D4" s="2">
        <f>B4*(1-C4)</f>
        <v>322.5456</v>
      </c>
      <c r="E4" s="3">
        <f>1/(1+Inputs!$B$4)^A4</f>
        <v>0.9259259259259258</v>
      </c>
      <c r="F4" s="2">
        <f>D4*E4</f>
        <v>298.6533333333333</v>
      </c>
    </row>
    <row r="5">
      <c r="A5" s="4">
        <v>2.0</v>
      </c>
      <c r="B5" s="2">
        <f>B4*(1+Inputs!$B$10)</f>
        <v>301.90268159999994</v>
      </c>
      <c r="C5" s="3">
        <f>Inputs!$B$10/Inputs!$B$3</f>
        <v>0.0</v>
      </c>
      <c r="D5" s="2">
        <f>B5*(1-C5)</f>
        <v>301.90268159999994</v>
      </c>
      <c r="E5" s="3">
        <f>1/(1+Inputs!$B$4)^A5</f>
        <v>0.8573388203017832</v>
      </c>
      <c r="F5" s="2">
        <f>D5*E5</f>
        <v>258.8328888888888</v>
      </c>
    </row>
    <row r="6">
      <c r="A6" s="4">
        <v>3.0</v>
      </c>
      <c r="B6" s="2">
        <f>B5*(1+Inputs!$B$10)</f>
        <v>282.5809099775999</v>
      </c>
      <c r="C6" s="3">
        <f>Inputs!$B$10/Inputs!$B$3</f>
        <v>0.0</v>
      </c>
      <c r="D6" s="2">
        <f>B6*(1-C6)</f>
        <v>282.5809099775999</v>
      </c>
      <c r="E6" s="3">
        <f>1/(1+Inputs!$B$4)^A6</f>
        <v>0.7938322410201696</v>
      </c>
      <c r="F6" s="2">
        <f>D6*E6</f>
        <v>224.32183703703694</v>
      </c>
    </row>
    <row r="7">
      <c r="A7" s="4">
        <v>4.0</v>
      </c>
      <c r="B7" s="2">
        <f>B6*(1+Inputs!$B$10)</f>
        <v>264.4957317390335</v>
      </c>
      <c r="C7" s="3">
        <f>Inputs!$B$10/Inputs!$B$3</f>
        <v>0.0</v>
      </c>
      <c r="D7" s="2">
        <f>B7*(1-C7)</f>
        <v>264.4957317390335</v>
      </c>
      <c r="E7" s="3">
        <f>1/(1+Inputs!$B$4)^A7</f>
        <v>0.7350298527964533</v>
      </c>
      <c r="F7" s="2">
        <f>D7*E7</f>
        <v>194.41225876543197</v>
      </c>
    </row>
    <row r="8">
      <c r="A8" s="4">
        <v>5.0</v>
      </c>
      <c r="B8" s="2">
        <f>B7*(1+Inputs!$B$10)</f>
        <v>247.56800490773534</v>
      </c>
      <c r="C8" s="3">
        <f>Inputs!$B$10/Inputs!$B$3</f>
        <v>0.0</v>
      </c>
      <c r="D8" s="2">
        <f>B8*(1-C8)</f>
        <v>247.56800490773534</v>
      </c>
      <c r="E8" s="3">
        <f>1/(1+Inputs!$B$4)^A8</f>
        <v>0.6805831970337529</v>
      </c>
      <c r="F8" s="2">
        <f>D8*E8</f>
        <v>168.49062426337434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45.05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-0.064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62.0</v>
      </c>
      <c r="C4" s="3">
        <v>0.0127</v>
      </c>
      <c r="D4" s="3">
        <v>0.3</v>
      </c>
      <c r="E4" s="3">
        <v>0.3762</v>
      </c>
    </row>
    <row r="5">
      <c r="A5" t="inlineStr">
        <is>
          <t xml:space="preserve">Base</t>
        </is>
      </c>
      <c r="B5" s="2">
        <v>51.0</v>
      </c>
      <c r="C5" s="3">
        <v>-0.0345</v>
      </c>
      <c r="D5" s="3">
        <v>0.45</v>
      </c>
      <c r="E5" s="3">
        <v>0.1321</v>
      </c>
    </row>
    <row r="6">
      <c r="A6" t="inlineStr">
        <is>
          <t xml:space="preserve">Bear</t>
        </is>
      </c>
      <c r="B6" s="2">
        <v>39.0</v>
      </c>
      <c r="C6" s="3">
        <v>-0.0982</v>
      </c>
      <c r="D6" s="3">
        <v>0.25</v>
      </c>
      <c r="E6" s="3">
        <v>-0.1343</v>
      </c>
    </row>
    <row r="7">
      <c r="A7" t="inlineStr" s="1">
        <is>
          <t xml:space="preserve">E[r] (probability-weighted)</t>
        </is>
      </c>
      <c r="E7" s="3">
        <v>0.1387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79.3971</v>
      </c>
      <c r="C4" s="4">
        <v>90.326</v>
      </c>
      <c r="D4" s="4">
        <v>98.3174</v>
      </c>
      <c r="E4" s="4">
        <v>111.445</v>
      </c>
      <c r="F4" s="4">
        <v>121.0071</v>
      </c>
      <c r="G4" s="4">
        <v>148.0131</v>
      </c>
    </row>
    <row r="5">
      <c r="A5" t="inlineStr" s="1">
        <is>
          <t xml:space="preserve">7.25%</t>
        </is>
      </c>
      <c r="B5" s="4">
        <v>67.4953</v>
      </c>
      <c r="C5" s="4">
        <v>76.5464</v>
      </c>
      <c r="D5" s="4">
        <v>83.1592</v>
      </c>
      <c r="E5" s="4">
        <v>94.0133</v>
      </c>
      <c r="F5" s="4">
        <v>101.9135</v>
      </c>
      <c r="G5" s="4">
        <v>124.2043</v>
      </c>
    </row>
    <row r="6">
      <c r="A6" t="inlineStr" s="1">
        <is>
          <t xml:space="preserve">8.00%</t>
        </is>
      </c>
      <c r="B6" s="4">
        <v>58.8362</v>
      </c>
      <c r="C6" s="4">
        <v>66.5256</v>
      </c>
      <c r="D6" s="4">
        <v>72.1387</v>
      </c>
      <c r="E6" s="4">
        <v>81.3447</v>
      </c>
      <c r="F6" s="4">
        <v>88.0404</v>
      </c>
      <c r="G6" s="4">
        <v>106.9143</v>
      </c>
    </row>
    <row r="7">
      <c r="A7" t="inlineStr" s="1">
        <is>
          <t xml:space="preserve">8.75%</t>
        </is>
      </c>
      <c r="B7" s="4">
        <v>52.2526</v>
      </c>
      <c r="C7" s="4">
        <v>58.9104</v>
      </c>
      <c r="D7" s="4">
        <v>63.7664</v>
      </c>
      <c r="E7" s="4">
        <v>71.7243</v>
      </c>
      <c r="F7" s="4">
        <v>77.508</v>
      </c>
      <c r="G7" s="4">
        <v>93.7954</v>
      </c>
    </row>
    <row r="8">
      <c r="A8" t="inlineStr" s="1">
        <is>
          <t xml:space="preserve">9.50%</t>
        </is>
      </c>
      <c r="B8" s="4">
        <v>47.0775</v>
      </c>
      <c r="C8" s="4">
        <v>52.9275</v>
      </c>
      <c r="D8" s="4">
        <v>57.1908</v>
      </c>
      <c r="E8" s="4">
        <v>64.172</v>
      </c>
      <c r="F8" s="4">
        <v>69.2421</v>
      </c>
      <c r="G8" s="4">
        <v>83.5063</v>
      </c>
    </row>
    <row r="9"/>
    <row r="10">
      <c r="A10" t="inlineStr">
        <is>
          <t xml:space="preserve">Bold cells ≥ current price (45.05). The conclusion is dominated by WACC and growth.</t>
        </is>
      </c>
    </row>
  </sheetData>
</worksheet>
</file>