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Boliden (BOL.ST)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-0.0161</v>
      </c>
    </row>
    <row r="6">
      <c r="A6" t="inlineStr">
        <is>
          <t xml:space="preserve">No-growth value / share</t>
        </is>
      </c>
      <c r="B6" s="2">
        <v>554.4253</v>
      </c>
    </row>
    <row r="7">
      <c r="A7" t="inlineStr">
        <is>
          <t xml:space="preserve">ROIC</t>
        </is>
      </c>
      <c r="B7" s="3">
        <v>0.1268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4.68</v>
      </c>
    </row>
    <row r="10">
      <c r="A10" t="inlineStr">
        <is>
          <t xml:space="preserve">Economic Profit / EVA</t>
        </is>
      </c>
      <c r="B10" s="2">
        <v>4472.38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12117.1</v>
      </c>
    </row>
    <row r="3">
      <c r="A3" t="inlineStr">
        <is>
          <t xml:space="preserve">ROIC</t>
        </is>
      </c>
      <c r="B3" s="6">
        <v>0.1268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14335.0</v>
      </c>
    </row>
    <row r="8">
      <c r="A8" t="inlineStr">
        <is>
          <t xml:space="preserve">Shares (m)</t>
        </is>
      </c>
      <c r="B8" s="5">
        <v>283.9555</v>
      </c>
    </row>
    <row r="9">
      <c r="A9" t="inlineStr">
        <is>
          <t xml:space="preserve">Share price</t>
        </is>
      </c>
      <c r="B9" s="5">
        <v>533.6</v>
      </c>
    </row>
    <row r="10">
      <c r="A10" t="inlineStr">
        <is>
          <t xml:space="preserve">Stage-1 growth g (engine driver)</t>
        </is>
      </c>
      <c r="B10" s="6">
        <v>-0.0161</v>
      </c>
    </row>
    <row r="11"/>
    <row r="12">
      <c r="A12" t="inlineStr">
        <is>
          <t xml:space="preserve">Invested Capital  = NOPAT / ROIC</t>
        </is>
      </c>
      <c r="B12" s="2">
        <f>B2/B3</f>
        <v>95559.0</v>
      </c>
    </row>
    <row r="13">
      <c r="A13" t="inlineStr">
        <is>
          <t xml:space="preserve">Market cap  = price × shares</t>
        </is>
      </c>
      <c r="B13" s="4">
        <f>B9*B8</f>
        <v>151518.6548</v>
      </c>
    </row>
    <row r="14">
      <c r="A14" t="inlineStr">
        <is>
          <t xml:space="preserve">Enterprise value  = mcap + net debt</t>
        </is>
      </c>
      <c r="B14" s="4">
        <f>B13+B7</f>
        <v>165853.7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12117.1</v>
      </c>
    </row>
    <row r="4">
      <c r="A4" t="inlineStr">
        <is>
          <t xml:space="preserve">Invested Capital</t>
        </is>
      </c>
      <c r="B4" s="2">
        <f>Inputs!B12</f>
        <v>95559.0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7644.72</v>
      </c>
    </row>
    <row r="7">
      <c r="A7" t="inlineStr">
        <is>
          <t xml:space="preserve">Economic Profit (EVA)  = NOPAT − charge</t>
        </is>
      </c>
      <c r="B7" s="2">
        <f>Inputs!B2-Inputs!B12*Inputs!B4</f>
        <v>4472.38</v>
      </c>
    </row>
    <row r="8">
      <c r="A8" t="inlineStr">
        <is>
          <t xml:space="preserve">ROIC</t>
        </is>
      </c>
      <c r="B8" s="3">
        <f>Inputs!B3</f>
        <v>0.1268</v>
      </c>
    </row>
    <row r="9">
      <c r="A9" t="inlineStr">
        <is>
          <t xml:space="preserve">ROIC − WACC spread</t>
        </is>
      </c>
      <c r="B9" s="3">
        <f>Inputs!B3-Inputs!B4</f>
        <v>0.046799999999999994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11922.01469</v>
      </c>
      <c r="C4" s="3">
        <f>Inputs!$B$10/Inputs!$B$3</f>
        <v>0.0</v>
      </c>
      <c r="D4" s="2">
        <f>B4*(1-C4)</f>
        <v>11922.01469</v>
      </c>
      <c r="E4" s="3">
        <f>1/(1+Inputs!$B$4)^A4</f>
        <v>0.9259259259259258</v>
      </c>
      <c r="F4" s="2">
        <f>D4*E4</f>
        <v>11038.90249074074</v>
      </c>
    </row>
    <row r="5">
      <c r="A5" s="4">
        <v>2.0</v>
      </c>
      <c r="B5" s="2">
        <f>B4*(1+Inputs!$B$10)</f>
        <v>11730.070253491</v>
      </c>
      <c r="C5" s="3">
        <f>Inputs!$B$10/Inputs!$B$3</f>
        <v>0.0</v>
      </c>
      <c r="D5" s="2">
        <f>B5*(1-C5)</f>
        <v>11730.070253491</v>
      </c>
      <c r="E5" s="3">
        <f>1/(1+Inputs!$B$4)^A5</f>
        <v>0.8573388203017832</v>
      </c>
      <c r="F5" s="2">
        <f>D5*E5</f>
        <v>10056.644593185012</v>
      </c>
    </row>
    <row r="6">
      <c r="A6" s="4">
        <v>3.0</v>
      </c>
      <c r="B6" s="2">
        <f>B5*(1+Inputs!$B$10)</f>
        <v>11541.216122409794</v>
      </c>
      <c r="C6" s="3">
        <f>Inputs!$B$10/Inputs!$B$3</f>
        <v>0.0</v>
      </c>
      <c r="D6" s="2">
        <f>B6*(1-C6)</f>
        <v>11541.216122409794</v>
      </c>
      <c r="E6" s="3">
        <f>1/(1+Inputs!$B$4)^A6</f>
        <v>0.7938322410201696</v>
      </c>
      <c r="F6" s="2">
        <f>D6*E6</f>
        <v>9161.789458550678</v>
      </c>
    </row>
    <row r="7">
      <c r="A7" s="4">
        <v>4.0</v>
      </c>
      <c r="B7" s="2">
        <f>B6*(1+Inputs!$B$10)</f>
        <v>11355.402542838996</v>
      </c>
      <c r="C7" s="3">
        <f>Inputs!$B$10/Inputs!$B$3</f>
        <v>0.0</v>
      </c>
      <c r="D7" s="2">
        <f>B7*(1-C7)</f>
        <v>11355.402542838996</v>
      </c>
      <c r="E7" s="3">
        <f>1/(1+Inputs!$B$4)^A7</f>
        <v>0.7350298527964533</v>
      </c>
      <c r="F7" s="2">
        <f>D7*E7</f>
        <v>8346.559859507419</v>
      </c>
    </row>
    <row r="8">
      <c r="A8" s="4">
        <v>5.0</v>
      </c>
      <c r="B8" s="2">
        <f>B7*(1+Inputs!$B$10)</f>
        <v>11172.580561899287</v>
      </c>
      <c r="C8" s="3">
        <f>Inputs!$B$10/Inputs!$B$3</f>
        <v>0.0</v>
      </c>
      <c r="D8" s="2">
        <f>B8*(1-C8)</f>
        <v>11172.580561899287</v>
      </c>
      <c r="E8" s="3">
        <f>1/(1+Inputs!$B$4)^A8</f>
        <v>0.6805831970337529</v>
      </c>
      <c r="F8" s="2">
        <f>D8*E8</f>
        <v>7603.8705979345805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533.6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-0.0161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700.0</v>
      </c>
      <c r="C4" s="3">
        <v>0.102</v>
      </c>
      <c r="D4" s="3">
        <v>0.35</v>
      </c>
      <c r="E4" s="3">
        <v>0.3118</v>
      </c>
    </row>
    <row r="5">
      <c r="A5" t="inlineStr">
        <is>
          <t xml:space="preserve">Base</t>
        </is>
      </c>
      <c r="B5" s="2">
        <v>600.0</v>
      </c>
      <c r="C5" s="3">
        <v>0.0337</v>
      </c>
      <c r="D5" s="3">
        <v>0.4</v>
      </c>
      <c r="E5" s="3">
        <v>0.1244</v>
      </c>
    </row>
    <row r="6">
      <c r="A6" t="inlineStr">
        <is>
          <t xml:space="preserve">Bear</t>
        </is>
      </c>
      <c r="B6" s="2">
        <v>450.0</v>
      </c>
      <c r="C6" s="3">
        <v>-0.0858</v>
      </c>
      <c r="D6" s="3">
        <v>0.25</v>
      </c>
      <c r="E6" s="3">
        <v>-0.1567</v>
      </c>
    </row>
    <row r="7">
      <c r="A7" t="inlineStr" s="1">
        <is>
          <t xml:space="preserve">E[r] (probability-weighted)</t>
        </is>
      </c>
      <c r="E7" s="3">
        <v>0.1198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767.6062</v>
      </c>
      <c r="C4" s="4">
        <v>839.839</v>
      </c>
      <c r="D4" s="4">
        <v>891.1722</v>
      </c>
      <c r="E4" s="4">
        <v>973.1373</v>
      </c>
      <c r="F4" s="4">
        <v>1031.2022</v>
      </c>
      <c r="G4" s="4">
        <v>1188.8649</v>
      </c>
    </row>
    <row r="5">
      <c r="A5" t="inlineStr" s="1">
        <is>
          <t xml:space="preserve">7.25%</t>
        </is>
      </c>
      <c r="B5" s="4">
        <v>644.2971</v>
      </c>
      <c r="C5" s="4">
        <v>697.9869</v>
      </c>
      <c r="D5" s="4">
        <v>735.7531</v>
      </c>
      <c r="E5" s="4">
        <v>795.4232</v>
      </c>
      <c r="F5" s="4">
        <v>837.2449</v>
      </c>
      <c r="G5" s="4">
        <v>949.0311</v>
      </c>
    </row>
    <row r="6">
      <c r="A6" t="inlineStr" s="1">
        <is>
          <t xml:space="preserve">8.00%</t>
        </is>
      </c>
      <c r="B6" s="4">
        <v>554.4253</v>
      </c>
      <c r="C6" s="4">
        <v>594.8644</v>
      </c>
      <c r="D6" s="4">
        <v>622.9495</v>
      </c>
      <c r="E6" s="4">
        <v>666.7322</v>
      </c>
      <c r="F6" s="4">
        <v>696.9946</v>
      </c>
      <c r="G6" s="4">
        <v>776.1935</v>
      </c>
    </row>
    <row r="7">
      <c r="A7" t="inlineStr" s="1">
        <is>
          <t xml:space="preserve">8.75%</t>
        </is>
      </c>
      <c r="B7" s="4">
        <v>485.9612</v>
      </c>
      <c r="C7" s="4">
        <v>516.5272</v>
      </c>
      <c r="D7" s="4">
        <v>537.4103</v>
      </c>
      <c r="E7" s="4">
        <v>569.3931</v>
      </c>
      <c r="F7" s="4">
        <v>591.083</v>
      </c>
      <c r="G7" s="4">
        <v>646.1665</v>
      </c>
    </row>
    <row r="8">
      <c r="A8" t="inlineStr" s="1">
        <is>
          <t xml:space="preserve">9.50%</t>
        </is>
      </c>
      <c r="B8" s="4">
        <v>432.0302</v>
      </c>
      <c r="C8" s="4">
        <v>455.007</v>
      </c>
      <c r="D8" s="4">
        <v>470.3642</v>
      </c>
      <c r="E8" s="4">
        <v>493.309</v>
      </c>
      <c r="F8" s="4">
        <v>508.4444</v>
      </c>
      <c r="G8" s="4">
        <v>545.1331</v>
      </c>
    </row>
    <row r="9"/>
    <row r="10">
      <c r="A10" t="inlineStr">
        <is>
          <t xml:space="preserve">Bold cells ≥ current price (533.6). The conclusion is dominated by WACC and growth.</t>
        </is>
      </c>
    </row>
  </sheetData>
</worksheet>
</file>