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Arla Plast (ARPL.ST)</t>
        </is>
      </c>
    </row>
    <row r="2">
      <c r="A2" t="inlineStr">
        <is>
          <t xml:space="preserve">operating frame (NOPAT / Invested Capital) · SEK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-0.1434</v>
      </c>
    </row>
    <row r="6">
      <c r="A6" t="inlineStr">
        <is>
          <t xml:space="preserve">No-growth value / share</t>
        </is>
      </c>
      <c r="B6" s="2">
        <v>57.6168</v>
      </c>
    </row>
    <row r="7">
      <c r="A7" t="inlineStr">
        <is>
          <t xml:space="preserve">ROIC</t>
        </is>
      </c>
      <c r="B7" s="3">
        <v>0.1409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6.09</v>
      </c>
    </row>
    <row r="10">
      <c r="A10" t="inlineStr">
        <is>
          <t xml:space="preserve">Economic Profit / EVA</t>
        </is>
      </c>
      <c r="B10" s="2">
        <v>35.104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81.2</v>
      </c>
    </row>
    <row r="3">
      <c r="A3" t="inlineStr">
        <is>
          <t xml:space="preserve">ROIC</t>
        </is>
      </c>
      <c r="B3" s="6">
        <v>0.1409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-37.4</v>
      </c>
    </row>
    <row r="8">
      <c r="A8" t="inlineStr">
        <is>
          <t xml:space="preserve">Shares (m)</t>
        </is>
      </c>
      <c r="B8" s="5">
        <v>20.98</v>
      </c>
    </row>
    <row r="9">
      <c r="A9" t="inlineStr">
        <is>
          <t xml:space="preserve">Share price</t>
        </is>
      </c>
      <c r="B9" s="5">
        <v>40.95</v>
      </c>
    </row>
    <row r="10">
      <c r="A10" t="inlineStr">
        <is>
          <t xml:space="preserve">Stage-1 growth g (engine driver)</t>
        </is>
      </c>
      <c r="B10" s="6">
        <v>-0.1434</v>
      </c>
    </row>
    <row r="11"/>
    <row r="12">
      <c r="A12" t="inlineStr">
        <is>
          <t xml:space="preserve">Invested Capital  = NOPAT / ROIC</t>
        </is>
      </c>
      <c r="B12" s="2">
        <f>B2/B3</f>
        <v>576.2</v>
      </c>
    </row>
    <row r="13">
      <c r="A13" t="inlineStr">
        <is>
          <t xml:space="preserve">Market cap  = price × shares</t>
        </is>
      </c>
      <c r="B13" s="4">
        <f>B9*B8</f>
        <v>859.1310000000001</v>
      </c>
    </row>
    <row r="14">
      <c r="A14" t="inlineStr">
        <is>
          <t xml:space="preserve">Enterprise value  = mcap + net debt</t>
        </is>
      </c>
      <c r="B14" s="4">
        <f>B13+B7</f>
        <v>821.7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81.2</v>
      </c>
    </row>
    <row r="4">
      <c r="A4" t="inlineStr">
        <is>
          <t xml:space="preserve">Invested Capital</t>
        </is>
      </c>
      <c r="B4" s="2">
        <f>Inputs!B12</f>
        <v>576.2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46.096000000000004</v>
      </c>
    </row>
    <row r="7">
      <c r="A7" t="inlineStr">
        <is>
          <t xml:space="preserve">Economic Profit (EVA)  = NOPAT − charge</t>
        </is>
      </c>
      <c r="B7" s="2">
        <f>Inputs!B2-Inputs!B12*Inputs!B4</f>
        <v>35.104</v>
      </c>
    </row>
    <row r="8">
      <c r="A8" t="inlineStr">
        <is>
          <t xml:space="preserve">ROIC</t>
        </is>
      </c>
      <c r="B8" s="3">
        <f>Inputs!B3</f>
        <v>0.1409</v>
      </c>
    </row>
    <row r="9">
      <c r="A9" t="inlineStr">
        <is>
          <t xml:space="preserve">ROIC − WACC spread</t>
        </is>
      </c>
      <c r="B9" s="3">
        <f>Inputs!B3-Inputs!B4</f>
        <v>0.060899999999999996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69.55592</v>
      </c>
      <c r="C4" s="3">
        <f>Inputs!$B$10/Inputs!$B$3</f>
        <v>0.0</v>
      </c>
      <c r="D4" s="2">
        <f>B4*(1-C4)</f>
        <v>69.55592</v>
      </c>
      <c r="E4" s="3">
        <f>1/(1+Inputs!$B$4)^A4</f>
        <v>0.9259259259259258</v>
      </c>
      <c r="F4" s="2">
        <f>D4*E4</f>
        <v>64.40362962962962</v>
      </c>
    </row>
    <row r="5">
      <c r="A5" s="4">
        <v>2.0</v>
      </c>
      <c r="B5" s="2">
        <f>B4*(1+Inputs!$B$10)</f>
        <v>59.581601072000005</v>
      </c>
      <c r="C5" s="3">
        <f>Inputs!$B$10/Inputs!$B$3</f>
        <v>0.0</v>
      </c>
      <c r="D5" s="2">
        <f>B5*(1-C5)</f>
        <v>59.581601072000005</v>
      </c>
      <c r="E5" s="3">
        <f>1/(1+Inputs!$B$4)^A5</f>
        <v>0.8573388203017832</v>
      </c>
      <c r="F5" s="2">
        <f>D5*E5</f>
        <v>51.08161957475995</v>
      </c>
    </row>
    <row r="6">
      <c r="A6" s="4">
        <v>3.0</v>
      </c>
      <c r="B6" s="2">
        <f>B5*(1+Inputs!$B$10)</f>
        <v>51.037599478275204</v>
      </c>
      <c r="C6" s="3">
        <f>Inputs!$B$10/Inputs!$B$3</f>
        <v>0.0</v>
      </c>
      <c r="D6" s="2">
        <f>B6*(1-C6)</f>
        <v>51.037599478275204</v>
      </c>
      <c r="E6" s="3">
        <f>1/(1+Inputs!$B$4)^A6</f>
        <v>0.7938322410201696</v>
      </c>
      <c r="F6" s="2">
        <f>D6*E6</f>
        <v>40.51529197012904</v>
      </c>
    </row>
    <row r="7">
      <c r="A7" s="4">
        <v>4.0</v>
      </c>
      <c r="B7" s="2">
        <f>B6*(1+Inputs!$B$10)</f>
        <v>43.71880771309054</v>
      </c>
      <c r="C7" s="3">
        <f>Inputs!$B$10/Inputs!$B$3</f>
        <v>0.0</v>
      </c>
      <c r="D7" s="2">
        <f>B7*(1-C7)</f>
        <v>43.71880771309054</v>
      </c>
      <c r="E7" s="3">
        <f>1/(1+Inputs!$B$4)^A7</f>
        <v>0.7350298527964533</v>
      </c>
      <c r="F7" s="2">
        <f>D7*E7</f>
        <v>32.13462879778939</v>
      </c>
    </row>
    <row r="8">
      <c r="A8" s="4">
        <v>5.0</v>
      </c>
      <c r="B8" s="2">
        <f>B7*(1+Inputs!$B$10)</f>
        <v>37.44953068703336</v>
      </c>
      <c r="C8" s="3">
        <f>Inputs!$B$10/Inputs!$B$3</f>
        <v>0.0</v>
      </c>
      <c r="D8" s="2">
        <f>B8*(1-C8)</f>
        <v>37.44953068703336</v>
      </c>
      <c r="E8" s="3">
        <f>1/(1+Inputs!$B$4)^A8</f>
        <v>0.6805831970337529</v>
      </c>
      <c r="F8" s="2">
        <f>D8*E8</f>
        <v>25.4875213223948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40.95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-0.1434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58.0</v>
      </c>
      <c r="C4" s="3">
        <v>0.0028</v>
      </c>
      <c r="D4" s="3">
        <v>0.3</v>
      </c>
      <c r="E4" s="3">
        <v>0.4164</v>
      </c>
    </row>
    <row r="5">
      <c r="A5" t="inlineStr">
        <is>
          <t xml:space="preserve">Base</t>
        </is>
      </c>
      <c r="B5" s="2">
        <v>46.0</v>
      </c>
      <c r="C5" s="3">
        <v>-0.0946</v>
      </c>
      <c r="D5" s="3">
        <v>0.45</v>
      </c>
      <c r="E5" s="3">
        <v>0.1233</v>
      </c>
    </row>
    <row r="6">
      <c r="A6" t="inlineStr">
        <is>
          <t xml:space="preserve">Bear</t>
        </is>
      </c>
      <c r="B6" s="2">
        <v>34.0</v>
      </c>
      <c r="C6" s="3">
        <v>-0.2219</v>
      </c>
      <c r="D6" s="3">
        <v>0.25</v>
      </c>
      <c r="E6" s="3">
        <v>-0.1697</v>
      </c>
    </row>
    <row r="7">
      <c r="A7" t="inlineStr" s="1">
        <is>
          <t xml:space="preserve">E[r] (probability-weighted)</t>
        </is>
      </c>
      <c r="E7" s="3">
        <v>0.138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77.4107</v>
      </c>
      <c r="C4" s="4">
        <v>84.6045</v>
      </c>
      <c r="D4" s="4">
        <v>89.7446</v>
      </c>
      <c r="E4" s="4">
        <v>97.9969</v>
      </c>
      <c r="F4" s="4">
        <v>103.8751</v>
      </c>
      <c r="G4" s="4">
        <v>119.9642</v>
      </c>
    </row>
    <row r="5">
      <c r="A5" t="inlineStr" s="1">
        <is>
          <t xml:space="preserve">7.25%</t>
        </is>
      </c>
      <c r="B5" s="4">
        <v>65.9597</v>
      </c>
      <c r="C5" s="4">
        <v>71.4208</v>
      </c>
      <c r="D5" s="4">
        <v>75.2924</v>
      </c>
      <c r="E5" s="4">
        <v>81.4594</v>
      </c>
      <c r="F5" s="4">
        <v>85.8177</v>
      </c>
      <c r="G5" s="4">
        <v>97.6112</v>
      </c>
    </row>
    <row r="6">
      <c r="A6" t="inlineStr" s="1">
        <is>
          <t xml:space="preserve">8.00%</t>
        </is>
      </c>
      <c r="B6" s="4">
        <v>57.6158</v>
      </c>
      <c r="C6" s="4">
        <v>61.8361</v>
      </c>
      <c r="D6" s="4">
        <v>64.8007</v>
      </c>
      <c r="E6" s="4">
        <v>69.4782</v>
      </c>
      <c r="F6" s="4">
        <v>72.7522</v>
      </c>
      <c r="G6" s="4">
        <v>81.4862</v>
      </c>
    </row>
    <row r="7">
      <c r="A7" t="inlineStr" s="1">
        <is>
          <t xml:space="preserve">8.75%</t>
        </is>
      </c>
      <c r="B7" s="4">
        <v>51.2609</v>
      </c>
      <c r="C7" s="4">
        <v>54.5548</v>
      </c>
      <c r="D7" s="4">
        <v>56.8429</v>
      </c>
      <c r="E7" s="4">
        <v>60.4113</v>
      </c>
      <c r="F7" s="4">
        <v>62.8787</v>
      </c>
      <c r="G7" s="4">
        <v>69.3415</v>
      </c>
    </row>
    <row r="8">
      <c r="A8" t="inlineStr" s="1">
        <is>
          <t xml:space="preserve">9.50%</t>
        </is>
      </c>
      <c r="B8" s="4">
        <v>46.2564</v>
      </c>
      <c r="C8" s="4">
        <v>48.8362</v>
      </c>
      <c r="D8" s="4">
        <v>50.604</v>
      </c>
      <c r="E8" s="4">
        <v>53.3202</v>
      </c>
      <c r="F8" s="4">
        <v>55.169</v>
      </c>
      <c r="G8" s="4">
        <v>59.8931</v>
      </c>
    </row>
    <row r="9"/>
    <row r="10">
      <c r="A10" t="inlineStr">
        <is>
          <t xml:space="preserve">Bold cells ≥ current price (40.95). The conclusion is dominated by WACC and growth.</t>
        </is>
      </c>
    </row>
  </sheetData>
</worksheet>
</file>