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Paratus Energy (PLSV.OL)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-0.1384</v>
      </c>
    </row>
    <row r="6">
      <c r="A6" t="inlineStr">
        <is>
          <t xml:space="preserve">No-growth value / share</t>
        </is>
      </c>
      <c r="B6" s="2">
        <v>78.9793</v>
      </c>
    </row>
    <row r="7">
      <c r="A7" t="inlineStr">
        <is>
          <t xml:space="preserve">ROIC</t>
        </is>
      </c>
      <c r="B7" s="3">
        <v>0.2202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11.02</v>
      </c>
    </row>
    <row r="10">
      <c r="A10" t="inlineStr">
        <is>
          <t xml:space="preserve">Economic Profit / EVA</t>
        </is>
      </c>
      <c r="B10" s="2">
        <v>881.308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1761.0</v>
      </c>
    </row>
    <row r="3">
      <c r="A3" t="inlineStr">
        <is>
          <t xml:space="preserve">ROIC</t>
        </is>
      </c>
      <c r="B3" s="6">
        <v>0.2202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4827.3</v>
      </c>
    </row>
    <row r="8">
      <c r="A8" t="inlineStr">
        <is>
          <t xml:space="preserve">Shares (m)</t>
        </is>
      </c>
      <c r="B8" s="5">
        <v>162.735049</v>
      </c>
    </row>
    <row r="9">
      <c r="A9" t="inlineStr">
        <is>
          <t xml:space="preserve">Share price</t>
        </is>
      </c>
      <c r="B9" s="5">
        <v>46.45</v>
      </c>
    </row>
    <row r="10">
      <c r="A10" t="inlineStr">
        <is>
          <t xml:space="preserve">Stage-1 growth g (engine driver)</t>
        </is>
      </c>
      <c r="B10" s="6">
        <v>-0.1384</v>
      </c>
    </row>
    <row r="11"/>
    <row r="12">
      <c r="A12" t="inlineStr">
        <is>
          <t xml:space="preserve">Invested Capital  = NOPAT / ROIC</t>
        </is>
      </c>
      <c r="B12" s="2">
        <f>B2/B3</f>
        <v>7997.2</v>
      </c>
    </row>
    <row r="13">
      <c r="A13" t="inlineStr">
        <is>
          <t xml:space="preserve">Market cap  = price × shares</t>
        </is>
      </c>
      <c r="B13" s="4">
        <f>B9*B8</f>
        <v>7559.043026050001</v>
      </c>
    </row>
    <row r="14">
      <c r="A14" t="inlineStr">
        <is>
          <t xml:space="preserve">Enterprise value  = mcap + net debt</t>
        </is>
      </c>
      <c r="B14" s="4">
        <f>B13+B7</f>
        <v>12447.5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1761.0</v>
      </c>
    </row>
    <row r="4">
      <c r="A4" t="inlineStr">
        <is>
          <t xml:space="preserve">Invested Capital</t>
        </is>
      </c>
      <c r="B4" s="2">
        <f>Inputs!B12</f>
        <v>7997.2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879.692</v>
      </c>
    </row>
    <row r="7">
      <c r="A7" t="inlineStr">
        <is>
          <t xml:space="preserve">Economic Profit (EVA)  = NOPAT − charge</t>
        </is>
      </c>
      <c r="B7" s="2">
        <f>Inputs!B2-Inputs!B12*Inputs!B4</f>
        <v>881.308</v>
      </c>
    </row>
    <row r="8">
      <c r="A8" t="inlineStr">
        <is>
          <t xml:space="preserve">ROIC</t>
        </is>
      </c>
      <c r="B8" s="3">
        <f>Inputs!B3</f>
        <v>0.2202</v>
      </c>
    </row>
    <row r="9">
      <c r="A9" t="inlineStr">
        <is>
          <t xml:space="preserve">ROIC − WACC spread</t>
        </is>
      </c>
      <c r="B9" s="3">
        <f>Inputs!B3-Inputs!B4</f>
        <v>0.1102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1517.2776000000001</v>
      </c>
      <c r="C4" s="3">
        <f>Inputs!$B$10/Inputs!$B$3</f>
        <v>0.0</v>
      </c>
      <c r="D4" s="2">
        <f>B4*(1-C4)</f>
        <v>1517.2776000000001</v>
      </c>
      <c r="E4" s="3">
        <f>1/(1+Inputs!$B$4)^A4</f>
        <v>0.9009009009009008</v>
      </c>
      <c r="F4" s="2">
        <f>D4*E4</f>
        <v>1366.9167567567567</v>
      </c>
    </row>
    <row r="5">
      <c r="A5" s="4">
        <v>2.0</v>
      </c>
      <c r="B5" s="2">
        <f>B4*(1+Inputs!$B$10)</f>
        <v>1307.2863801600001</v>
      </c>
      <c r="C5" s="3">
        <f>Inputs!$B$10/Inputs!$B$3</f>
        <v>0.0</v>
      </c>
      <c r="D5" s="2">
        <f>B5*(1-C5)</f>
        <v>1307.2863801600001</v>
      </c>
      <c r="E5" s="3">
        <f>1/(1+Inputs!$B$4)^A5</f>
        <v>0.8116224332440547</v>
      </c>
      <c r="F5" s="2">
        <f>D5*E5</f>
        <v>1061.0229528122716</v>
      </c>
    </row>
    <row r="6">
      <c r="A6" s="4">
        <v>3.0</v>
      </c>
      <c r="B6" s="2">
        <f>B5*(1+Inputs!$B$10)</f>
        <v>1126.357945145856</v>
      </c>
      <c r="C6" s="3">
        <f>Inputs!$B$10/Inputs!$B$3</f>
        <v>0.0</v>
      </c>
      <c r="D6" s="2">
        <f>B6*(1-C6)</f>
        <v>1126.357945145856</v>
      </c>
      <c r="E6" s="3">
        <f>1/(1+Inputs!$B$4)^A6</f>
        <v>0.7311913813009502</v>
      </c>
      <c r="F6" s="2">
        <f>D6*E6</f>
        <v>823.5832217504984</v>
      </c>
    </row>
    <row r="7">
      <c r="A7" s="4">
        <v>4.0</v>
      </c>
      <c r="B7" s="2">
        <f>B6*(1+Inputs!$B$10)</f>
        <v>970.4700055376696</v>
      </c>
      <c r="C7" s="3">
        <f>Inputs!$B$10/Inputs!$B$3</f>
        <v>0.0</v>
      </c>
      <c r="D7" s="2">
        <f>B7*(1-C7)</f>
        <v>970.4700055376696</v>
      </c>
      <c r="E7" s="3">
        <f>1/(1+Inputs!$B$4)^A7</f>
        <v>0.6587309741450001</v>
      </c>
      <c r="F7" s="2">
        <f>D7*E7</f>
        <v>639.2786521263328</v>
      </c>
    </row>
    <row r="8">
      <c r="A8" s="4">
        <v>5.0</v>
      </c>
      <c r="B8" s="2">
        <f>B7*(1+Inputs!$B$10)</f>
        <v>836.1569567712562</v>
      </c>
      <c r="C8" s="3">
        <f>Inputs!$B$10/Inputs!$B$3</f>
        <v>0.0</v>
      </c>
      <c r="D8" s="2">
        <f>B8*(1-C8)</f>
        <v>836.1569567712562</v>
      </c>
      <c r="E8" s="3">
        <f>1/(1+Inputs!$B$4)^A8</f>
        <v>0.5934513280585586</v>
      </c>
      <c r="F8" s="2">
        <f>D8*E8</f>
        <v>496.21845646130475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46.45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-0.1384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67.0</v>
      </c>
      <c r="C4" s="3">
        <v>-0.0463</v>
      </c>
      <c r="D4" s="3">
        <v>0.3</v>
      </c>
      <c r="E4" s="3">
        <v>0.4424</v>
      </c>
    </row>
    <row r="5">
      <c r="A5" t="inlineStr">
        <is>
          <t xml:space="preserve">Base</t>
        </is>
      </c>
      <c r="B5" s="2">
        <v>48.0</v>
      </c>
      <c r="C5" s="3">
        <v>-0.1324</v>
      </c>
      <c r="D5" s="3">
        <v>0.4</v>
      </c>
      <c r="E5" s="3">
        <v>0.0334</v>
      </c>
    </row>
    <row r="6">
      <c r="A6" t="inlineStr">
        <is>
          <t xml:space="preserve">Bear</t>
        </is>
      </c>
      <c r="B6" s="2">
        <v>29.0</v>
      </c>
      <c r="C6" s="3">
        <v>-0.2431</v>
      </c>
      <c r="D6" s="3">
        <v>0.3</v>
      </c>
      <c r="E6" s="3">
        <v>-0.3757</v>
      </c>
    </row>
    <row r="7">
      <c r="A7" t="inlineStr" s="1">
        <is>
          <t xml:space="preserve">E[r] (probability-weighted)</t>
        </is>
      </c>
      <c r="E7" s="3">
        <v>0.0334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101.1139</v>
      </c>
      <c r="C4" s="4">
        <v>112.8173</v>
      </c>
      <c r="D4" s="4">
        <v>121.1537</v>
      </c>
      <c r="E4" s="4">
        <v>134.4991</v>
      </c>
      <c r="F4" s="4">
        <v>143.9793</v>
      </c>
      <c r="G4" s="4">
        <v>169.8328</v>
      </c>
    </row>
    <row r="5">
      <c r="A5" t="inlineStr" s="1">
        <is>
          <t xml:space="preserve">10.25%</t>
        </is>
      </c>
      <c r="B5" s="4">
        <v>88.9848</v>
      </c>
      <c r="C5" s="4">
        <v>98.9145</v>
      </c>
      <c r="D5" s="4">
        <v>105.9556</v>
      </c>
      <c r="E5" s="4">
        <v>117.1759</v>
      </c>
      <c r="F5" s="4">
        <v>125.1103</v>
      </c>
      <c r="G5" s="4">
        <v>146.6077</v>
      </c>
    </row>
    <row r="6">
      <c r="A6" t="inlineStr" s="1">
        <is>
          <t xml:space="preserve">11.00%</t>
        </is>
      </c>
      <c r="B6" s="4">
        <v>78.9792</v>
      </c>
      <c r="C6" s="4">
        <v>87.4689</v>
      </c>
      <c r="D6" s="4">
        <v>93.4595</v>
      </c>
      <c r="E6" s="4">
        <v>102.9582</v>
      </c>
      <c r="F6" s="4">
        <v>109.6417</v>
      </c>
      <c r="G6" s="4">
        <v>127.619</v>
      </c>
    </row>
    <row r="7">
      <c r="A7" t="inlineStr" s="1">
        <is>
          <t xml:space="preserve">11.75%</t>
        </is>
      </c>
      <c r="B7" s="4">
        <v>70.5812</v>
      </c>
      <c r="C7" s="4">
        <v>77.8827</v>
      </c>
      <c r="D7" s="4">
        <v>83.0074</v>
      </c>
      <c r="E7" s="4">
        <v>91.0887</v>
      </c>
      <c r="F7" s="4">
        <v>96.7434</v>
      </c>
      <c r="G7" s="4">
        <v>111.8304</v>
      </c>
    </row>
    <row r="8">
      <c r="A8" t="inlineStr" s="1">
        <is>
          <t xml:space="preserve">12.50%</t>
        </is>
      </c>
      <c r="B8" s="4">
        <v>63.4298</v>
      </c>
      <c r="C8" s="4">
        <v>69.7373</v>
      </c>
      <c r="D8" s="4">
        <v>74.1386</v>
      </c>
      <c r="E8" s="4">
        <v>81.0373</v>
      </c>
      <c r="F8" s="4">
        <v>85.8347</v>
      </c>
      <c r="G8" s="4">
        <v>98.5168</v>
      </c>
    </row>
    <row r="9"/>
    <row r="10">
      <c r="A10" t="inlineStr">
        <is>
          <t xml:space="preserve">Bold cells ≥ current price (46.45). The conclusion is dominated by WACC and growth.</t>
        </is>
      </c>
    </row>
  </sheetData>
</worksheet>
</file>