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Bluenord (BNOR.OL)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0.0864</v>
      </c>
    </row>
    <row r="6">
      <c r="A6" t="inlineStr">
        <is>
          <t xml:space="preserve">No-growth value / share</t>
        </is>
      </c>
      <c r="B6" s="2">
        <v>153.4427</v>
      </c>
    </row>
    <row r="7">
      <c r="A7" t="inlineStr">
        <is>
          <t xml:space="preserve">ROIC</t>
        </is>
      </c>
      <c r="B7" s="3">
        <v>0.091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-0.9</v>
      </c>
    </row>
    <row r="10">
      <c r="A10" t="inlineStr">
        <is>
          <t xml:space="preserve">Economic Profit / EVA</t>
        </is>
      </c>
      <c r="B10" s="2">
        <v>-132.42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1343.0</v>
      </c>
    </row>
    <row r="3">
      <c r="A3" t="inlineStr">
        <is>
          <t xml:space="preserve">ROIC</t>
        </is>
      </c>
      <c r="B3" s="6">
        <v>0.091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9433.6</v>
      </c>
    </row>
    <row r="8">
      <c r="A8" t="inlineStr">
        <is>
          <t xml:space="preserve">Shares (m)</t>
        </is>
      </c>
      <c r="B8" s="5">
        <v>25.5672</v>
      </c>
    </row>
    <row r="9">
      <c r="A9" t="inlineStr">
        <is>
          <t xml:space="preserve">Share price</t>
        </is>
      </c>
      <c r="B9" s="5">
        <v>576.0</v>
      </c>
    </row>
    <row r="10">
      <c r="A10" t="inlineStr">
        <is>
          <t xml:space="preserve">Stage-1 growth g (engine driver)</t>
        </is>
      </c>
      <c r="B10" s="6">
        <v>0.0864</v>
      </c>
    </row>
    <row r="11"/>
    <row r="12">
      <c r="A12" t="inlineStr">
        <is>
          <t xml:space="preserve">Invested Capital  = NOPAT / ROIC</t>
        </is>
      </c>
      <c r="B12" s="2">
        <f>B2/B3</f>
        <v>14754.2</v>
      </c>
    </row>
    <row r="13">
      <c r="A13" t="inlineStr">
        <is>
          <t xml:space="preserve">Market cap  = price × shares</t>
        </is>
      </c>
      <c r="B13" s="4">
        <f>B9*B8</f>
        <v>14726.7072</v>
      </c>
    </row>
    <row r="14">
      <c r="A14" t="inlineStr">
        <is>
          <t xml:space="preserve">Enterprise value  = mcap + net debt</t>
        </is>
      </c>
      <c r="B14" s="4">
        <f>B13+B7</f>
        <v>22357.1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1343.0</v>
      </c>
    </row>
    <row r="4">
      <c r="A4" t="inlineStr">
        <is>
          <t xml:space="preserve">Invested Capital</t>
        </is>
      </c>
      <c r="B4" s="2">
        <f>Inputs!B12</f>
        <v>14754.2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1475.42</v>
      </c>
    </row>
    <row r="7">
      <c r="A7" t="inlineStr">
        <is>
          <t xml:space="preserve">Economic Profit (EVA)  = NOPAT − charge</t>
        </is>
      </c>
      <c r="B7" s="2">
        <f>Inputs!B2-Inputs!B12*Inputs!B4</f>
        <v>-132.42000000000007</v>
      </c>
    </row>
    <row r="8">
      <c r="A8" t="inlineStr">
        <is>
          <t xml:space="preserve">ROIC</t>
        </is>
      </c>
      <c r="B8" s="3">
        <f>Inputs!B3</f>
        <v>0.091</v>
      </c>
    </row>
    <row r="9">
      <c r="A9" t="inlineStr">
        <is>
          <t xml:space="preserve">ROIC − WACC spread</t>
        </is>
      </c>
      <c r="B9" s="3">
        <f>Inputs!B3-Inputs!B4</f>
        <v>-0.009000000000000008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1459.0352</v>
      </c>
      <c r="C4" s="3">
        <f>Inputs!$B$10/Inputs!$B$3</f>
        <v>0.9494505494505495</v>
      </c>
      <c r="D4" s="2">
        <f>B4*(1-C4)</f>
        <v>73.7534276923076</v>
      </c>
      <c r="E4" s="3">
        <f>1/(1+Inputs!$B$4)^A4</f>
        <v>0.9090909090909091</v>
      </c>
      <c r="F4" s="2">
        <f>D4*E4</f>
        <v>67.04857062937054</v>
      </c>
    </row>
    <row r="5">
      <c r="A5" s="4">
        <v>2.0</v>
      </c>
      <c r="B5" s="2">
        <f>B4*(1+Inputs!$B$10)</f>
        <v>1585.09584128</v>
      </c>
      <c r="C5" s="3">
        <f>Inputs!$B$10/Inputs!$B$3</f>
        <v>0.9494505494505495</v>
      </c>
      <c r="D5" s="2">
        <f>B5*(1-C5)</f>
        <v>80.12572384492297</v>
      </c>
      <c r="E5" s="3">
        <f>1/(1+Inputs!$B$4)^A5</f>
        <v>0.8264462809917354</v>
      </c>
      <c r="F5" s="2">
        <f>D5*E5</f>
        <v>66.2196064834074</v>
      </c>
    </row>
    <row r="6">
      <c r="A6" s="4">
        <v>3.0</v>
      </c>
      <c r="B6" s="2">
        <f>B5*(1+Inputs!$B$10)</f>
        <v>1722.0481219665921</v>
      </c>
      <c r="C6" s="3">
        <f>Inputs!$B$10/Inputs!$B$3</f>
        <v>0.9494505494505495</v>
      </c>
      <c r="D6" s="2">
        <f>B6*(1-C6)</f>
        <v>87.04858638512432</v>
      </c>
      <c r="E6" s="3">
        <f>1/(1+Inputs!$B$4)^A6</f>
        <v>0.7513148009015775</v>
      </c>
      <c r="F6" s="2">
        <f>D6*E6</f>
        <v>65.40089134870345</v>
      </c>
    </row>
    <row r="7">
      <c r="A7" s="4">
        <v>4.0</v>
      </c>
      <c r="B7" s="2">
        <f>B6*(1+Inputs!$B$10)</f>
        <v>1870.8330797045057</v>
      </c>
      <c r="C7" s="3">
        <f>Inputs!$B$10/Inputs!$B$3</f>
        <v>0.9494505494505495</v>
      </c>
      <c r="D7" s="2">
        <f>B7*(1-C7)</f>
        <v>94.56958424879906</v>
      </c>
      <c r="E7" s="3">
        <f>1/(1+Inputs!$B$4)^A7</f>
        <v>0.6830134553650705</v>
      </c>
      <c r="F7" s="2">
        <f>D7*E7</f>
        <v>64.5922985102104</v>
      </c>
    </row>
    <row r="8">
      <c r="A8" s="4">
        <v>5.0</v>
      </c>
      <c r="B8" s="2">
        <f>B7*(1+Inputs!$B$10)</f>
        <v>2032.4730577909752</v>
      </c>
      <c r="C8" s="3">
        <f>Inputs!$B$10/Inputs!$B$3</f>
        <v>0.9494505494505495</v>
      </c>
      <c r="D8" s="2">
        <f>B8*(1-C8)</f>
        <v>102.74039632789531</v>
      </c>
      <c r="E8" s="3">
        <f>1/(1+Inputs!$B$4)^A8</f>
        <v>0.6209213230591549</v>
      </c>
      <c r="F8" s="2">
        <f>D8*E8</f>
        <v>63.7937028195387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576.0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0.0864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610.0</v>
      </c>
      <c r="C4" s="3">
        <v>0.0864</v>
      </c>
      <c r="D4" s="3">
        <v>0.3</v>
      </c>
      <c r="E4" s="3">
        <v>0.059</v>
      </c>
    </row>
    <row r="5">
      <c r="A5" t="inlineStr">
        <is>
          <t xml:space="preserve">Base</t>
        </is>
      </c>
      <c r="B5" s="2">
        <v>514.0</v>
      </c>
      <c r="C5" s="3">
        <v>0.0864</v>
      </c>
      <c r="D5" s="3">
        <v>0.45</v>
      </c>
      <c r="E5" s="3">
        <v>-0.1076</v>
      </c>
    </row>
    <row r="6">
      <c r="A6" t="inlineStr">
        <is>
          <t xml:space="preserve">Bear</t>
        </is>
      </c>
      <c r="B6" s="2">
        <v>381.0</v>
      </c>
      <c r="C6" s="3">
        <v>0.0864</v>
      </c>
      <c r="D6" s="3">
        <v>0.25</v>
      </c>
      <c r="E6" s="3">
        <v>-0.3385</v>
      </c>
    </row>
    <row r="7">
      <c r="A7" t="inlineStr" s="1">
        <is>
          <t xml:space="preserve">E[r] (probability-weighted)</t>
        </is>
      </c>
      <c r="E7" s="3">
        <v>-0.1154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270.8542</v>
      </c>
      <c r="C4" s="4">
        <v>283.8229</v>
      </c>
      <c r="D4" s="4">
        <v>290.8047</v>
      </c>
      <c r="E4" s="4">
        <v>298.311</v>
      </c>
      <c r="F4" s="4">
        <v>301.0345</v>
      </c>
      <c r="G4" s="4">
        <v>298.162</v>
      </c>
    </row>
    <row r="5">
      <c r="A5" t="inlineStr" s="1">
        <is>
          <t xml:space="preserve">9.25%</t>
        </is>
      </c>
      <c r="B5" s="4">
        <v>205.7387</v>
      </c>
      <c r="C5" s="4">
        <v>209.9937</v>
      </c>
      <c r="D5" s="4">
        <v>210.6568</v>
      </c>
      <c r="E5" s="4">
        <v>207.8708</v>
      </c>
      <c r="F5" s="4">
        <v>203.1601</v>
      </c>
      <c r="G5" s="4">
        <v>179.5421</v>
      </c>
    </row>
    <row r="6">
      <c r="A6" t="inlineStr" s="1">
        <is>
          <t xml:space="preserve">10.00%</t>
        </is>
      </c>
      <c r="B6" s="4">
        <v>153.4423</v>
      </c>
      <c r="C6" s="4">
        <v>150.9755</v>
      </c>
      <c r="D6" s="4">
        <v>146.7803</v>
      </c>
      <c r="E6" s="4">
        <v>136.1064</v>
      </c>
      <c r="F6" s="4">
        <v>125.7163</v>
      </c>
      <c r="G6" s="4">
        <v>86.3218</v>
      </c>
    </row>
    <row r="7">
      <c r="A7" t="inlineStr" s="1">
        <is>
          <t xml:space="preserve">10.75%</t>
        </is>
      </c>
      <c r="B7" s="4">
        <v>110.4772</v>
      </c>
      <c r="C7" s="4">
        <v>102.7272</v>
      </c>
      <c r="D7" s="4">
        <v>94.7273</v>
      </c>
      <c r="E7" s="4">
        <v>77.8994</v>
      </c>
      <c r="F7" s="4">
        <v>63.0947</v>
      </c>
      <c r="G7" s="4">
        <v>11.5015</v>
      </c>
    </row>
    <row r="8">
      <c r="A8" t="inlineStr" s="1">
        <is>
          <t xml:space="preserve">11.50%</t>
        </is>
      </c>
      <c r="B8" s="4">
        <v>74.518</v>
      </c>
      <c r="C8" s="4">
        <v>62.5545</v>
      </c>
      <c r="D8" s="4">
        <v>51.5332</v>
      </c>
      <c r="E8" s="4">
        <v>29.839</v>
      </c>
      <c r="F8" s="4">
        <v>11.5581</v>
      </c>
      <c r="G8" s="4">
        <v>-49.5819</v>
      </c>
    </row>
    <row r="9"/>
    <row r="10">
      <c r="A10" t="inlineStr">
        <is>
          <t xml:space="preserve">Bold cells ≥ current price (576.0). The conclusion is dominated by WACC and growth.</t>
        </is>
      </c>
    </row>
  </sheetData>
</worksheet>
</file>