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Autoliv (ALIV-SDB.ST)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0.0991</v>
      </c>
    </row>
    <row r="6">
      <c r="A6" t="inlineStr">
        <is>
          <t xml:space="preserve">No-growth value / share</t>
        </is>
      </c>
      <c r="B6" s="2">
        <v>933.0176</v>
      </c>
    </row>
    <row r="7">
      <c r="A7" t="inlineStr">
        <is>
          <t xml:space="preserve">ROIC</t>
        </is>
      </c>
      <c r="B7" s="3">
        <v>0.1612</v>
      </c>
    </row>
    <row r="8">
      <c r="A8" t="inlineStr">
        <is>
          <t xml:space="preserve">WACC</t>
        </is>
      </c>
      <c r="B8" s="3">
        <v>0.1</v>
      </c>
    </row>
    <row r="9">
      <c r="A9" t="inlineStr">
        <is>
          <t xml:space="preserve">ROIC − WACC spread (pp)</t>
        </is>
      </c>
      <c r="B9" s="2">
        <v>6.12</v>
      </c>
    </row>
    <row r="10">
      <c r="A10" t="inlineStr">
        <is>
          <t xml:space="preserve">Economic Profit / EVA</t>
        </is>
      </c>
      <c r="B10" s="2">
        <v>2936.97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7734.1</v>
      </c>
    </row>
    <row r="3">
      <c r="A3" t="inlineStr">
        <is>
          <t xml:space="preserve">ROIC</t>
        </is>
      </c>
      <c r="B3" s="6">
        <v>0.1612</v>
      </c>
    </row>
    <row r="4">
      <c r="A4" t="inlineStr">
        <is>
          <t xml:space="preserve">WACC</t>
        </is>
      </c>
      <c r="B4" s="6">
        <v>0.1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14922.3</v>
      </c>
    </row>
    <row r="8">
      <c r="A8" t="inlineStr">
        <is>
          <t xml:space="preserve">Shares (m)</t>
        </is>
      </c>
      <c r="B8" s="5">
        <v>74.863</v>
      </c>
    </row>
    <row r="9">
      <c r="A9" t="inlineStr">
        <is>
          <t xml:space="preserve">Share price</t>
        </is>
      </c>
      <c r="B9" s="5">
        <v>1191.0</v>
      </c>
    </row>
    <row r="10">
      <c r="A10" t="inlineStr">
        <is>
          <t xml:space="preserve">Stage-1 growth g (engine driver)</t>
        </is>
      </c>
      <c r="B10" s="6">
        <v>0.0991</v>
      </c>
    </row>
    <row r="11"/>
    <row r="12">
      <c r="A12" t="inlineStr">
        <is>
          <t xml:space="preserve">Invested Capital  = NOPAT / ROIC</t>
        </is>
      </c>
      <c r="B12" s="2">
        <f>B2/B3</f>
        <v>47971.3</v>
      </c>
    </row>
    <row r="13">
      <c r="A13" t="inlineStr">
        <is>
          <t xml:space="preserve">Market cap  = price × shares</t>
        </is>
      </c>
      <c r="B13" s="4">
        <f>B9*B8</f>
        <v>89161.833</v>
      </c>
    </row>
    <row r="14">
      <c r="A14" t="inlineStr">
        <is>
          <t xml:space="preserve">Enterprise value  = mcap + net debt</t>
        </is>
      </c>
      <c r="B14" s="4">
        <f>B13+B7</f>
        <v>103792.9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7734.1</v>
      </c>
    </row>
    <row r="4">
      <c r="A4" t="inlineStr">
        <is>
          <t xml:space="preserve">Invested Capital</t>
        </is>
      </c>
      <c r="B4" s="2">
        <f>Inputs!B12</f>
        <v>47971.3</v>
      </c>
    </row>
    <row r="5">
      <c r="A5" t="inlineStr">
        <is>
          <t xml:space="preserve">WACC</t>
        </is>
      </c>
      <c r="B5" s="3">
        <f>Inputs!B4</f>
        <v>0.1</v>
      </c>
    </row>
    <row r="6">
      <c r="A6" t="inlineStr">
        <is>
          <t xml:space="preserve">Capital charge  = IC × WACC</t>
        </is>
      </c>
      <c r="B6" s="2">
        <f>Inputs!B12*Inputs!B4</f>
        <v>4797.13</v>
      </c>
    </row>
    <row r="7">
      <c r="A7" t="inlineStr">
        <is>
          <t xml:space="preserve">Economic Profit (EVA)  = NOPAT − charge</t>
        </is>
      </c>
      <c r="B7" s="2">
        <f>Inputs!B2-Inputs!B12*Inputs!B4</f>
        <v>2936.9700000000003</v>
      </c>
    </row>
    <row r="8">
      <c r="A8" t="inlineStr">
        <is>
          <t xml:space="preserve">ROIC</t>
        </is>
      </c>
      <c r="B8" s="3">
        <f>Inputs!B3</f>
        <v>0.1612</v>
      </c>
    </row>
    <row r="9">
      <c r="A9" t="inlineStr">
        <is>
          <t xml:space="preserve">ROIC − WACC spread</t>
        </is>
      </c>
      <c r="B9" s="3">
        <f>Inputs!B3-Inputs!B4</f>
        <v>0.061200000000000004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8500.54931</v>
      </c>
      <c r="C4" s="3">
        <f>Inputs!$B$10/Inputs!$B$3</f>
        <v>0.6147642679900743</v>
      </c>
      <c r="D4" s="2">
        <f>B4*(1-C4)</f>
        <v>3274.715335924319</v>
      </c>
      <c r="E4" s="3">
        <f>1/(1+Inputs!$B$4)^A4</f>
        <v>0.9090909090909091</v>
      </c>
      <c r="F4" s="2">
        <f>D4*E4</f>
        <v>2977.0139417493806</v>
      </c>
    </row>
    <row r="5">
      <c r="A5" s="4">
        <v>2.0</v>
      </c>
      <c r="B5" s="2">
        <f>B4*(1+Inputs!$B$10)</f>
        <v>9342.953746621</v>
      </c>
      <c r="C5" s="3">
        <f>Inputs!$B$10/Inputs!$B$3</f>
        <v>0.6147642679900743</v>
      </c>
      <c r="D5" s="2">
        <f>B5*(1-C5)</f>
        <v>3599.2396257144187</v>
      </c>
      <c r="E5" s="3">
        <f>1/(1+Inputs!$B$4)^A5</f>
        <v>0.8264462809917354</v>
      </c>
      <c r="F5" s="2">
        <f>D5*E5</f>
        <v>2974.5782030697674</v>
      </c>
    </row>
    <row r="6">
      <c r="A6" s="4">
        <v>3.0</v>
      </c>
      <c r="B6" s="2">
        <f>B5*(1+Inputs!$B$10)</f>
        <v>10268.840462911141</v>
      </c>
      <c r="C6" s="3">
        <f>Inputs!$B$10/Inputs!$B$3</f>
        <v>0.6147642679900743</v>
      </c>
      <c r="D6" s="2">
        <f>B6*(1-C6)</f>
        <v>3955.9242726227176</v>
      </c>
      <c r="E6" s="3">
        <f>1/(1+Inputs!$B$4)^A6</f>
        <v>0.7513148009015775</v>
      </c>
      <c r="F6" s="2">
        <f>D6*E6</f>
        <v>2972.144457267255</v>
      </c>
    </row>
    <row r="7">
      <c r="A7" s="4">
        <v>4.0</v>
      </c>
      <c r="B7" s="2">
        <f>B6*(1+Inputs!$B$10)</f>
        <v>11286.482552785636</v>
      </c>
      <c r="C7" s="3">
        <f>Inputs!$B$10/Inputs!$B$3</f>
        <v>0.6147642679900743</v>
      </c>
      <c r="D7" s="2">
        <f>B7*(1-C7)</f>
        <v>4347.956368039629</v>
      </c>
      <c r="E7" s="3">
        <f>1/(1+Inputs!$B$4)^A7</f>
        <v>0.6830134553650705</v>
      </c>
      <c r="F7" s="2">
        <f>D7*E7</f>
        <v>2969.712702711309</v>
      </c>
    </row>
    <row r="8">
      <c r="A8" s="4">
        <v>5.0</v>
      </c>
      <c r="B8" s="2">
        <f>B7*(1+Inputs!$B$10)</f>
        <v>12404.972973766691</v>
      </c>
      <c r="C8" s="3">
        <f>Inputs!$B$10/Inputs!$B$3</f>
        <v>0.6147642679900743</v>
      </c>
      <c r="D8" s="2">
        <f>B8*(1-C8)</f>
        <v>4778.838844112356</v>
      </c>
      <c r="E8" s="3">
        <f>1/(1+Inputs!$B$4)^A8</f>
        <v>0.6209213230591549</v>
      </c>
      <c r="F8" s="2">
        <f>D8*E8</f>
        <v>2967.2829377727267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1191.0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0.0991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1575.0</v>
      </c>
      <c r="C4" s="3">
        <v>0.1531</v>
      </c>
      <c r="D4" s="3">
        <v>0.35</v>
      </c>
      <c r="E4" s="3">
        <v>0.3224</v>
      </c>
    </row>
    <row r="5">
      <c r="A5" t="inlineStr">
        <is>
          <t xml:space="preserve">Base</t>
        </is>
      </c>
      <c r="B5" s="2">
        <v>1330.0</v>
      </c>
      <c r="C5" s="3">
        <v>0.1494</v>
      </c>
      <c r="D5" s="3">
        <v>0.45</v>
      </c>
      <c r="E5" s="3">
        <v>0.1167</v>
      </c>
    </row>
    <row r="6">
      <c r="A6" t="inlineStr">
        <is>
          <t xml:space="preserve">Bear</t>
        </is>
      </c>
      <c r="B6" s="2">
        <v>950.0</v>
      </c>
      <c r="C6" s="3">
        <v>0.0071</v>
      </c>
      <c r="D6" s="3">
        <v>0.2</v>
      </c>
      <c r="E6" s="3">
        <v>-0.2024</v>
      </c>
    </row>
    <row r="7">
      <c r="A7" t="inlineStr" s="1">
        <is>
          <t xml:space="preserve">E[r] (probability-weighted)</t>
        </is>
      </c>
      <c r="E7" s="3">
        <v>0.1249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8.50%</t>
        </is>
      </c>
      <c r="B4" s="4">
        <v>1199.4758</v>
      </c>
      <c r="C4" s="4">
        <v>1310.9631</v>
      </c>
      <c r="D4" s="4">
        <v>1389.6493</v>
      </c>
      <c r="E4" s="4">
        <v>1514.4212</v>
      </c>
      <c r="F4" s="4">
        <v>1602.2029</v>
      </c>
      <c r="G4" s="4">
        <v>1838.2052</v>
      </c>
    </row>
    <row r="5">
      <c r="A5" t="inlineStr" s="1">
        <is>
          <t xml:space="preserve">9.25%</t>
        </is>
      </c>
      <c r="B5" s="4">
        <v>1051.5812</v>
      </c>
      <c r="C5" s="4">
        <v>1141.519</v>
      </c>
      <c r="D5" s="4">
        <v>1204.4725</v>
      </c>
      <c r="E5" s="4">
        <v>1303.445</v>
      </c>
      <c r="F5" s="4">
        <v>1372.4684</v>
      </c>
      <c r="G5" s="4">
        <v>1555.639</v>
      </c>
    </row>
    <row r="6">
      <c r="A6" t="inlineStr" s="1">
        <is>
          <t xml:space="preserve">10.00%</t>
        </is>
      </c>
      <c r="B6" s="4">
        <v>933.0178</v>
      </c>
      <c r="C6" s="4">
        <v>1006.0185</v>
      </c>
      <c r="D6" s="4">
        <v>1056.6244</v>
      </c>
      <c r="E6" s="4">
        <v>1135.3765</v>
      </c>
      <c r="F6" s="4">
        <v>1189.7178</v>
      </c>
      <c r="G6" s="4">
        <v>1331.6137</v>
      </c>
    </row>
    <row r="7">
      <c r="A7" t="inlineStr" s="1">
        <is>
          <t xml:space="preserve">10.75%</t>
        </is>
      </c>
      <c r="B7" s="4">
        <v>835.796</v>
      </c>
      <c r="C7" s="4">
        <v>895.2022</v>
      </c>
      <c r="D7" s="4">
        <v>935.9123</v>
      </c>
      <c r="E7" s="4">
        <v>998.484</v>
      </c>
      <c r="F7" s="4">
        <v>1041.0938</v>
      </c>
      <c r="G7" s="4">
        <v>1150.0776</v>
      </c>
    </row>
    <row r="8">
      <c r="A8" t="inlineStr" s="1">
        <is>
          <t xml:space="preserve">11.50%</t>
        </is>
      </c>
      <c r="B8" s="4">
        <v>754.5893</v>
      </c>
      <c r="C8" s="4">
        <v>802.8969</v>
      </c>
      <c r="D8" s="4">
        <v>835.5419</v>
      </c>
      <c r="E8" s="4">
        <v>884.9479</v>
      </c>
      <c r="F8" s="4">
        <v>918.0274</v>
      </c>
      <c r="G8" s="4">
        <v>1000.3338</v>
      </c>
    </row>
    <row r="9"/>
    <row r="10">
      <c r="A10" t="inlineStr">
        <is>
          <t xml:space="preserve">Bold cells ≥ current price (1191.0). The conclusion is dominated by WACC and growth.</t>
        </is>
      </c>
    </row>
  </sheetData>
</worksheet>
</file>