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Concejo B (CNCJO-B.ST)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-0.5</v>
      </c>
    </row>
    <row r="6">
      <c r="A6" t="inlineStr">
        <is>
          <t xml:space="preserve">No-growth value / share</t>
        </is>
      </c>
      <c r="B6" s="2">
        <v>30.1829</v>
      </c>
    </row>
    <row r="7">
      <c r="A7" t="inlineStr">
        <is>
          <t xml:space="preserve">ROIC</t>
        </is>
      </c>
      <c r="B7" s="3">
        <v>0.044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-3.6</v>
      </c>
    </row>
    <row r="10">
      <c r="A10" t="inlineStr">
        <is>
          <t xml:space="preserve">Economic Profit / EVA</t>
        </is>
      </c>
      <c r="B10" s="2">
        <v>-18.056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22.0</v>
      </c>
    </row>
    <row r="3">
      <c r="A3" t="inlineStr">
        <is>
          <t xml:space="preserve">ROIC</t>
        </is>
      </c>
      <c r="B3" s="6">
        <v>0.044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-144.9</v>
      </c>
    </row>
    <row r="8">
      <c r="A8" t="inlineStr">
        <is>
          <t xml:space="preserve">Shares (m)</t>
        </is>
      </c>
      <c r="B8" s="5">
        <v>11.702</v>
      </c>
    </row>
    <row r="9">
      <c r="A9" t="inlineStr">
        <is>
          <t xml:space="preserve">Share price</t>
        </is>
      </c>
      <c r="B9" s="5">
        <v>48.7</v>
      </c>
    </row>
    <row r="10">
      <c r="A10" t="inlineStr">
        <is>
          <t xml:space="preserve">Stage-1 growth g (engine driver)</t>
        </is>
      </c>
      <c r="B10" s="6">
        <v>-0.5</v>
      </c>
    </row>
    <row r="11"/>
    <row r="12">
      <c r="A12" t="inlineStr">
        <is>
          <t xml:space="preserve">Invested Capital  = NOPAT / ROIC</t>
        </is>
      </c>
      <c r="B12" s="2">
        <f>B2/B3</f>
        <v>500.7</v>
      </c>
    </row>
    <row r="13">
      <c r="A13" t="inlineStr">
        <is>
          <t xml:space="preserve">Market cap  = price × shares</t>
        </is>
      </c>
      <c r="B13" s="4">
        <f>B9*B8</f>
        <v>569.8874000000001</v>
      </c>
    </row>
    <row r="14">
      <c r="A14" t="inlineStr">
        <is>
          <t xml:space="preserve">Enterprise value  = mcap + net debt</t>
        </is>
      </c>
      <c r="B14" s="4">
        <f>B13+B7</f>
        <v>425.0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22.0</v>
      </c>
    </row>
    <row r="4">
      <c r="A4" t="inlineStr">
        <is>
          <t xml:space="preserve">Invested Capital</t>
        </is>
      </c>
      <c r="B4" s="2">
        <f>Inputs!B12</f>
        <v>500.7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40.056</v>
      </c>
    </row>
    <row r="7">
      <c r="A7" t="inlineStr">
        <is>
          <t xml:space="preserve">Economic Profit (EVA)  = NOPAT − charge</t>
        </is>
      </c>
      <c r="B7" s="2">
        <f>Inputs!B2-Inputs!B12*Inputs!B4</f>
        <v>-18.055999999999997</v>
      </c>
    </row>
    <row r="8">
      <c r="A8" t="inlineStr">
        <is>
          <t xml:space="preserve">ROIC</t>
        </is>
      </c>
      <c r="B8" s="3">
        <f>Inputs!B3</f>
        <v>0.044</v>
      </c>
    </row>
    <row r="9">
      <c r="A9" t="inlineStr">
        <is>
          <t xml:space="preserve">ROIC − WACC spread</t>
        </is>
      </c>
      <c r="B9" s="3">
        <f>Inputs!B3-Inputs!B4</f>
        <v>-0.036000000000000004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11.0</v>
      </c>
      <c r="C4" s="3">
        <f>Inputs!$B$10/Inputs!$B$3</f>
        <v>0.0</v>
      </c>
      <c r="D4" s="2">
        <f>B4*(1-C4)</f>
        <v>11.0</v>
      </c>
      <c r="E4" s="3">
        <f>1/(1+Inputs!$B$4)^A4</f>
        <v>0.9259259259259258</v>
      </c>
      <c r="F4" s="2">
        <f>D4*E4</f>
        <v>10.185185185185183</v>
      </c>
    </row>
    <row r="5">
      <c r="A5" s="4">
        <v>2.0</v>
      </c>
      <c r="B5" s="2">
        <f>B4*(1+Inputs!$B$10)</f>
        <v>5.5</v>
      </c>
      <c r="C5" s="3">
        <f>Inputs!$B$10/Inputs!$B$3</f>
        <v>0.0</v>
      </c>
      <c r="D5" s="2">
        <f>B5*(1-C5)</f>
        <v>5.5</v>
      </c>
      <c r="E5" s="3">
        <f>1/(1+Inputs!$B$4)^A5</f>
        <v>0.8573388203017832</v>
      </c>
      <c r="F5" s="2">
        <f>D5*E5</f>
        <v>4.715363511659808</v>
      </c>
    </row>
    <row r="6">
      <c r="A6" s="4">
        <v>3.0</v>
      </c>
      <c r="B6" s="2">
        <f>B5*(1+Inputs!$B$10)</f>
        <v>2.75</v>
      </c>
      <c r="C6" s="3">
        <f>Inputs!$B$10/Inputs!$B$3</f>
        <v>0.0</v>
      </c>
      <c r="D6" s="2">
        <f>B6*(1-C6)</f>
        <v>2.75</v>
      </c>
      <c r="E6" s="3">
        <f>1/(1+Inputs!$B$4)^A6</f>
        <v>0.7938322410201696</v>
      </c>
      <c r="F6" s="2">
        <f>D6*E6</f>
        <v>2.1830386628054663</v>
      </c>
    </row>
    <row r="7">
      <c r="A7" s="4">
        <v>4.0</v>
      </c>
      <c r="B7" s="2">
        <f>B6*(1+Inputs!$B$10)</f>
        <v>1.375</v>
      </c>
      <c r="C7" s="3">
        <f>Inputs!$B$10/Inputs!$B$3</f>
        <v>0.0</v>
      </c>
      <c r="D7" s="2">
        <f>B7*(1-C7)</f>
        <v>1.375</v>
      </c>
      <c r="E7" s="3">
        <f>1/(1+Inputs!$B$4)^A7</f>
        <v>0.7350298527964533</v>
      </c>
      <c r="F7" s="2">
        <f>D7*E7</f>
        <v>1.0106660475951232</v>
      </c>
    </row>
    <row r="8">
      <c r="A8" s="4">
        <v>5.0</v>
      </c>
      <c r="B8" s="2">
        <f>B7*(1+Inputs!$B$10)</f>
        <v>0.6875</v>
      </c>
      <c r="C8" s="3">
        <f>Inputs!$B$10/Inputs!$B$3</f>
        <v>0.0</v>
      </c>
      <c r="D8" s="2">
        <f>B8*(1-C8)</f>
        <v>0.6875</v>
      </c>
      <c r="E8" s="3">
        <f>1/(1+Inputs!$B$4)^A8</f>
        <v>0.6805831970337529</v>
      </c>
      <c r="F8" s="2">
        <f>D8*E8</f>
        <v>0.46790094796070514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48.7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70.0</v>
      </c>
      <c r="C4" s="3">
        <v>-0.5</v>
      </c>
      <c r="D4" s="3">
        <v>0.25</v>
      </c>
      <c r="E4" s="3">
        <v>0.4374</v>
      </c>
    </row>
    <row r="5">
      <c r="A5" t="inlineStr">
        <is>
          <t xml:space="preserve">Base</t>
        </is>
      </c>
      <c r="B5" s="2">
        <v>55.0</v>
      </c>
      <c r="C5" s="3">
        <v>-0.5</v>
      </c>
      <c r="D5" s="3">
        <v>0.45</v>
      </c>
      <c r="E5" s="3">
        <v>0.1294</v>
      </c>
    </row>
    <row r="6">
      <c r="A6" t="inlineStr">
        <is>
          <t xml:space="preserve">Bear</t>
        </is>
      </c>
      <c r="B6" s="2">
        <v>38.0</v>
      </c>
      <c r="C6" s="3">
        <v>-0.5</v>
      </c>
      <c r="D6" s="3">
        <v>0.3</v>
      </c>
      <c r="E6" s="3">
        <v>-0.2197</v>
      </c>
    </row>
    <row r="7">
      <c r="A7" t="inlineStr" s="1">
        <is>
          <t xml:space="preserve">E[r] (probability-weighted)</t>
        </is>
      </c>
      <c r="E7" s="3">
        <v>0.1016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35.379</v>
      </c>
      <c r="C4" s="4">
        <v>32.6933</v>
      </c>
      <c r="D4" s="4">
        <v>30.5326</v>
      </c>
      <c r="E4" s="4">
        <v>26.6703</v>
      </c>
      <c r="F4" s="4">
        <v>23.6398</v>
      </c>
      <c r="G4" s="4">
        <v>14.2419</v>
      </c>
    </row>
    <row r="5">
      <c r="A5" t="inlineStr" s="1">
        <is>
          <t xml:space="preserve">7.25%</t>
        </is>
      </c>
      <c r="B5" s="4">
        <v>32.3851</v>
      </c>
      <c r="C5" s="4">
        <v>29.3479</v>
      </c>
      <c r="D5" s="4">
        <v>26.9354</v>
      </c>
      <c r="E5" s="4">
        <v>22.6682</v>
      </c>
      <c r="F5" s="4">
        <v>19.3489</v>
      </c>
      <c r="G5" s="4">
        <v>9.1593</v>
      </c>
    </row>
    <row r="6">
      <c r="A6" t="inlineStr" s="1">
        <is>
          <t xml:space="preserve">8.00%</t>
        </is>
      </c>
      <c r="B6" s="4">
        <v>30.1858</v>
      </c>
      <c r="C6" s="4">
        <v>26.9197</v>
      </c>
      <c r="D6" s="4">
        <v>24.3453</v>
      </c>
      <c r="E6" s="4">
        <v>19.821</v>
      </c>
      <c r="F6" s="4">
        <v>16.3207</v>
      </c>
      <c r="G6" s="4">
        <v>5.6447</v>
      </c>
    </row>
    <row r="7">
      <c r="A7" t="inlineStr" s="1">
        <is>
          <t xml:space="preserve">8.75%</t>
        </is>
      </c>
      <c r="B7" s="4">
        <v>28.4959</v>
      </c>
      <c r="C7" s="4">
        <v>25.0784</v>
      </c>
      <c r="D7" s="4">
        <v>22.3987</v>
      </c>
      <c r="E7" s="4">
        <v>17.7103</v>
      </c>
      <c r="F7" s="4">
        <v>14.0967</v>
      </c>
      <c r="G7" s="4">
        <v>3.1256</v>
      </c>
    </row>
    <row r="8">
      <c r="A8" t="inlineStr" s="1">
        <is>
          <t xml:space="preserve">9.50%</t>
        </is>
      </c>
      <c r="B8" s="4">
        <v>27.1525</v>
      </c>
      <c r="C8" s="4">
        <v>23.6351</v>
      </c>
      <c r="D8" s="4">
        <v>20.8878</v>
      </c>
      <c r="E8" s="4">
        <v>16.0971</v>
      </c>
      <c r="F8" s="4">
        <v>12.4152</v>
      </c>
      <c r="G8" s="4">
        <v>1.2754</v>
      </c>
    </row>
    <row r="9"/>
    <row r="10">
      <c r="A10" t="inlineStr">
        <is>
          <t xml:space="preserve">Bold cells ≥ current price (48.7). The conclusion is dominated by WACC and growth.</t>
        </is>
      </c>
    </row>
  </sheetData>
</worksheet>
</file>