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Sparebank 1 Ostlandet (SPOL.OL)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0.1002</v>
      </c>
    </row>
    <row r="6">
      <c r="A6" t="inlineStr">
        <is>
          <t xml:space="preserve">Book value / share</t>
        </is>
      </c>
      <c r="B6" s="2">
        <v>188.96</v>
      </c>
    </row>
    <row r="7">
      <c r="A7" t="inlineStr">
        <is>
          <t xml:space="preserve">Sustainable ROE (observed)</t>
        </is>
      </c>
      <c r="B7" s="3">
        <v>0.1356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3.56</v>
      </c>
    </row>
    <row r="10">
      <c r="A10" t="inlineStr">
        <is>
          <t xml:space="preserve">Current P/B</t>
        </is>
      </c>
      <c r="B10" s="2">
        <v>1.0023</v>
      </c>
    </row>
    <row r="11">
      <c r="A11" t="inlineStr">
        <is>
          <t xml:space="preserve">Justified P/B</t>
        </is>
      </c>
      <c r="B11" s="2">
        <v>1.509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25672.0</v>
      </c>
    </row>
    <row r="3">
      <c r="A3" t="inlineStr">
        <is>
          <t xml:space="preserve">Sustainable ROE</t>
        </is>
      </c>
      <c r="B3" s="6">
        <v>0.1356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135.861</v>
      </c>
    </row>
    <row r="9">
      <c r="A9" t="inlineStr">
        <is>
          <t xml:space="preserve">Share price</t>
        </is>
      </c>
      <c r="B9" s="5">
        <v>189.4</v>
      </c>
    </row>
    <row r="10"/>
    <row r="11">
      <c r="A11" t="inlineStr">
        <is>
          <t xml:space="preserve">Book value / share  = equity / shares</t>
        </is>
      </c>
      <c r="B11" s="2">
        <f>B2/B8</f>
        <v>188.96</v>
      </c>
    </row>
    <row r="12">
      <c r="A12" t="inlineStr">
        <is>
          <t xml:space="preserve">Market cap  = price × shares</t>
        </is>
      </c>
      <c r="B12" s="4">
        <f>B9*B8</f>
        <v>25732.073399999997</v>
      </c>
    </row>
    <row r="13">
      <c r="A13" t="inlineStr">
        <is>
          <t xml:space="preserve">Current P/B  = mcap / book</t>
        </is>
      </c>
      <c r="B13" s="2">
        <f>B12/B2</f>
        <v>1.0023400358367092</v>
      </c>
    </row>
    <row r="14">
      <c r="A14" t="inlineStr">
        <is>
          <t xml:space="preserve">Justified P/B  = (ROE−g)/(Ke−g)</t>
        </is>
      </c>
      <c r="B14" s="2">
        <f>(B3-B6)/(B4-B6)</f>
        <v>1.5085714285714285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25672.0</v>
      </c>
      <c r="C4" s="3">
        <f>Inputs!$B$3-Inputs!$B$4</f>
        <v>0.03559999999999999</v>
      </c>
      <c r="D4" s="2">
        <f>B4*C4</f>
        <v>913.9231999999998</v>
      </c>
      <c r="E4" s="3">
        <f>1/(1+Inputs!$B$4)^A4</f>
        <v>0.9090909090909091</v>
      </c>
      <c r="F4" s="2">
        <f>D4*E4</f>
        <v>830.8392727272726</v>
      </c>
    </row>
    <row r="5">
      <c r="A5" s="4">
        <v>2.0</v>
      </c>
      <c r="B5" s="2">
        <f>B4*(1+Inputs!$B$6)</f>
        <v>26442.16</v>
      </c>
      <c r="C5" s="3">
        <f>Inputs!$B$3-Inputs!$B$4</f>
        <v>0.03559999999999999</v>
      </c>
      <c r="D5" s="2">
        <f>B5*C5</f>
        <v>941.3408959999998</v>
      </c>
      <c r="E5" s="3">
        <f>1/(1+Inputs!$B$4)^A5</f>
        <v>0.8264462809917354</v>
      </c>
      <c r="F5" s="2">
        <f>D5*E5</f>
        <v>777.9676826446279</v>
      </c>
    </row>
    <row r="6">
      <c r="A6" s="4">
        <v>3.0</v>
      </c>
      <c r="B6" s="2">
        <f>B5*(1+Inputs!$B$6)</f>
        <v>27235.4248</v>
      </c>
      <c r="C6" s="3">
        <f>Inputs!$B$3-Inputs!$B$4</f>
        <v>0.03559999999999999</v>
      </c>
      <c r="D6" s="2">
        <f>B6*C6</f>
        <v>969.5811228799998</v>
      </c>
      <c r="E6" s="3">
        <f>1/(1+Inputs!$B$4)^A6</f>
        <v>0.7513148009015775</v>
      </c>
      <c r="F6" s="2">
        <f>D6*E6</f>
        <v>728.4606482945151</v>
      </c>
    </row>
    <row r="7">
      <c r="A7" s="4">
        <v>4.0</v>
      </c>
      <c r="B7" s="2">
        <f>B6*(1+Inputs!$B$6)</f>
        <v>28052.487544</v>
      </c>
      <c r="C7" s="3">
        <f>Inputs!$B$3-Inputs!$B$4</f>
        <v>0.03559999999999999</v>
      </c>
      <c r="D7" s="2">
        <f>B7*C7</f>
        <v>998.6685565663997</v>
      </c>
      <c r="E7" s="3">
        <f>1/(1+Inputs!$B$4)^A7</f>
        <v>0.6830134553650705</v>
      </c>
      <c r="F7" s="2">
        <f>D7*E7</f>
        <v>682.1040615848641</v>
      </c>
    </row>
    <row r="8">
      <c r="A8" s="4">
        <v>5.0</v>
      </c>
      <c r="B8" s="2">
        <f>B7*(1+Inputs!$B$6)</f>
        <v>28894.06217032</v>
      </c>
      <c r="C8" s="3">
        <f>Inputs!$B$3-Inputs!$B$4</f>
        <v>0.03559999999999999</v>
      </c>
      <c r="D8" s="2">
        <f>B8*C8</f>
        <v>1028.6286132633918</v>
      </c>
      <c r="E8" s="3">
        <f>1/(1+Inputs!$B$4)^A8</f>
        <v>0.6209213230591549</v>
      </c>
      <c r="F8" s="2">
        <f>D8*E8</f>
        <v>638.697439484009</v>
      </c>
    </row>
    <row r="9">
      <c r="A9" s="4">
        <v>6.0</v>
      </c>
      <c r="B9" s="2">
        <f>B8*(1+Inputs!$B$6)</f>
        <v>29760.8840354296</v>
      </c>
      <c r="C9" s="3">
        <f>Inputs!$B$3-Inputs!$B$4</f>
        <v>0.03559999999999999</v>
      </c>
      <c r="D9" s="2">
        <f>B9*C9</f>
        <v>1059.4874716612935</v>
      </c>
      <c r="E9" s="3">
        <f>1/(1+Inputs!$B$4)^A9</f>
        <v>0.5644739300537772</v>
      </c>
      <c r="F9" s="2">
        <f>D9*E9</f>
        <v>598.0530569713902</v>
      </c>
    </row>
    <row r="10">
      <c r="A10" s="4">
        <v>7.0</v>
      </c>
      <c r="B10" s="2">
        <f>B9*(1+Inputs!$B$6)</f>
        <v>30653.71055649249</v>
      </c>
      <c r="C10" s="3">
        <f>Inputs!$B$3-Inputs!$B$4</f>
        <v>0.03559999999999999</v>
      </c>
      <c r="D10" s="2">
        <f>B10*C10</f>
        <v>1091.2720958111324</v>
      </c>
      <c r="E10" s="3">
        <f>1/(1+Inputs!$B$4)^A10</f>
        <v>0.5131581182307065</v>
      </c>
      <c r="F10" s="2">
        <f>D10*E10</f>
        <v>559.9951351641199</v>
      </c>
    </row>
    <row r="11">
      <c r="A11" s="4">
        <v>8.0</v>
      </c>
      <c r="B11" s="2">
        <f>B10*(1+Inputs!$B$6)</f>
        <v>31573.321873187266</v>
      </c>
      <c r="C11" s="3">
        <f>Inputs!$B$3-Inputs!$B$4</f>
        <v>0.03559999999999999</v>
      </c>
      <c r="D11" s="2">
        <f>B11*C11</f>
        <v>1124.0102586854664</v>
      </c>
      <c r="E11" s="3">
        <f>1/(1+Inputs!$B$4)^A11</f>
        <v>0.4665073802097331</v>
      </c>
      <c r="F11" s="2">
        <f>D11*E11</f>
        <v>524.3590811082213</v>
      </c>
    </row>
    <row r="12">
      <c r="A12" s="4">
        <v>9.0</v>
      </c>
      <c r="B12" s="2">
        <f>B11*(1+Inputs!$B$6)</f>
        <v>32520.521529382884</v>
      </c>
      <c r="C12" s="3">
        <f>Inputs!$B$3-Inputs!$B$4</f>
        <v>0.03559999999999999</v>
      </c>
      <c r="D12" s="2">
        <f>B12*C12</f>
        <v>1157.7305664460305</v>
      </c>
      <c r="E12" s="3">
        <f>1/(1+Inputs!$B$4)^A12</f>
        <v>0.42409761837248455</v>
      </c>
      <c r="F12" s="2">
        <f>D12*E12</f>
        <v>490.99077594678903</v>
      </c>
    </row>
    <row r="13">
      <c r="A13" s="4">
        <v>10.0</v>
      </c>
      <c r="B13" s="2">
        <f>B12*(1+Inputs!$B$6)</f>
        <v>33496.13717526437</v>
      </c>
      <c r="C13" s="3">
        <f>Inputs!$B$3-Inputs!$B$4</f>
        <v>0.03559999999999999</v>
      </c>
      <c r="D13" s="2">
        <f>B13*C13</f>
        <v>1192.4624834394112</v>
      </c>
      <c r="E13" s="3">
        <f>1/(1+Inputs!$B$4)^A13</f>
        <v>0.3855432894295314</v>
      </c>
      <c r="F13" s="2">
        <f>D13*E13</f>
        <v>459.74590838653876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25672.0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189.4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0.1002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220.0</v>
      </c>
      <c r="C4" s="3">
        <v>0.1115</v>
      </c>
      <c r="D4" s="3">
        <v>0.35</v>
      </c>
      <c r="E4" s="3">
        <v>0.1616</v>
      </c>
    </row>
    <row r="5">
      <c r="A5" t="inlineStr">
        <is>
          <t xml:space="preserve">Base</t>
        </is>
      </c>
      <c r="B5" s="2">
        <v>198.0</v>
      </c>
      <c r="C5" s="3">
        <v>0.1033</v>
      </c>
      <c r="D5" s="3">
        <v>0.45</v>
      </c>
      <c r="E5" s="3">
        <v>0.0454</v>
      </c>
    </row>
    <row r="6">
      <c r="A6" t="inlineStr">
        <is>
          <t xml:space="preserve">Bear</t>
        </is>
      </c>
      <c r="B6" s="2">
        <v>165.0</v>
      </c>
      <c r="C6" s="3">
        <v>0.0911</v>
      </c>
      <c r="D6" s="3">
        <v>0.2</v>
      </c>
      <c r="E6" s="3">
        <v>-0.1288</v>
      </c>
    </row>
    <row r="7">
      <c r="A7" t="inlineStr" s="1">
        <is>
          <t xml:space="preserve">E[r] (probability-weighted)</t>
        </is>
      </c>
      <c r="E7" s="3">
        <v>0.0512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240.4945</v>
      </c>
      <c r="C4" s="4">
        <v>377.92</v>
      </c>
      <c r="D4" s="4">
        <v>515.3455</v>
      </c>
      <c r="E4" s="4">
        <v>652.7709</v>
      </c>
      <c r="F4" s="4">
        <v>790.1964</v>
      </c>
      <c r="G4" s="4">
        <v>927.6218</v>
      </c>
      <c r="H4" s="4">
        <v>1065.0473</v>
      </c>
    </row>
    <row r="5">
      <c r="A5" t="inlineStr" s="1">
        <is>
          <t xml:space="preserve">9.25%</t>
        </is>
      </c>
      <c r="B5" s="4">
        <v>211.6352</v>
      </c>
      <c r="C5" s="4">
        <v>332.5696</v>
      </c>
      <c r="D5" s="4">
        <v>453.504</v>
      </c>
      <c r="E5" s="4">
        <v>574.4384</v>
      </c>
      <c r="F5" s="4">
        <v>695.3728</v>
      </c>
      <c r="G5" s="4">
        <v>816.3072</v>
      </c>
      <c r="H5" s="4">
        <v>937.2416</v>
      </c>
    </row>
    <row r="6">
      <c r="A6" t="inlineStr" s="1">
        <is>
          <t xml:space="preserve">10.00%</t>
        </is>
      </c>
      <c r="B6" s="4">
        <v>188.96</v>
      </c>
      <c r="C6" s="4">
        <v>296.9371</v>
      </c>
      <c r="D6" s="4">
        <v>404.9143</v>
      </c>
      <c r="E6" s="4">
        <v>512.8914</v>
      </c>
      <c r="F6" s="4">
        <v>620.8686</v>
      </c>
      <c r="G6" s="4">
        <v>728.8457</v>
      </c>
      <c r="H6" s="4">
        <v>836.8229</v>
      </c>
    </row>
    <row r="7">
      <c r="A7" t="inlineStr" s="1">
        <is>
          <t xml:space="preserve">10.75%</t>
        </is>
      </c>
      <c r="B7" s="4">
        <v>170.6735</v>
      </c>
      <c r="C7" s="4">
        <v>268.2013</v>
      </c>
      <c r="D7" s="4">
        <v>365.729</v>
      </c>
      <c r="E7" s="4">
        <v>463.2568</v>
      </c>
      <c r="F7" s="4">
        <v>560.7845</v>
      </c>
      <c r="G7" s="4">
        <v>658.3123</v>
      </c>
      <c r="H7" s="4">
        <v>755.84</v>
      </c>
    </row>
    <row r="8">
      <c r="A8" t="inlineStr" s="1">
        <is>
          <t xml:space="preserve">11.50%</t>
        </is>
      </c>
      <c r="B8" s="4">
        <v>155.6141</v>
      </c>
      <c r="C8" s="4">
        <v>244.5365</v>
      </c>
      <c r="D8" s="4">
        <v>333.4588</v>
      </c>
      <c r="E8" s="4">
        <v>422.3812</v>
      </c>
      <c r="F8" s="4">
        <v>511.3035</v>
      </c>
      <c r="G8" s="4">
        <v>600.2259</v>
      </c>
      <c r="H8" s="4">
        <v>689.1482</v>
      </c>
    </row>
    <row r="9"/>
    <row r="10">
      <c r="A10" t="inlineStr">
        <is>
          <t xml:space="preserve">Bold cells ≥ current price (189.4). Dominated by cost of equity and sustainable ROE.</t>
        </is>
      </c>
    </row>
  </sheetData>
</worksheet>
</file>