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Softronic (SOF-B.ST)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0.0973</v>
      </c>
    </row>
    <row r="6">
      <c r="A6" t="inlineStr">
        <is>
          <t xml:space="preserve">No-growth value / share</t>
        </is>
      </c>
      <c r="B6" s="2">
        <v>16.4327</v>
      </c>
    </row>
    <row r="7">
      <c r="A7" t="inlineStr">
        <is>
          <t xml:space="preserve">ROIC</t>
        </is>
      </c>
      <c r="B7" s="3">
        <v>0.318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21.8</v>
      </c>
    </row>
    <row r="10">
      <c r="A10" t="inlineStr">
        <is>
          <t xml:space="preserve">Economic Profit / EVA</t>
        </is>
      </c>
      <c r="B10" s="2">
        <v>45.3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66.1</v>
      </c>
    </row>
    <row r="3">
      <c r="A3" t="inlineStr">
        <is>
          <t xml:space="preserve">ROIC</t>
        </is>
      </c>
      <c r="B3" s="6">
        <v>0.318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-97.0</v>
      </c>
    </row>
    <row r="8">
      <c r="A8" t="inlineStr">
        <is>
          <t xml:space="preserve">Shares (m)</t>
        </is>
      </c>
      <c r="B8" s="5">
        <v>52.632803</v>
      </c>
    </row>
    <row r="9">
      <c r="A9" t="inlineStr">
        <is>
          <t xml:space="preserve">Share price</t>
        </is>
      </c>
      <c r="B9" s="5">
        <v>21.8</v>
      </c>
    </row>
    <row r="10">
      <c r="A10" t="inlineStr">
        <is>
          <t xml:space="preserve">Stage-1 growth g (engine driver)</t>
        </is>
      </c>
      <c r="B10" s="6">
        <v>0.0973</v>
      </c>
    </row>
    <row r="11"/>
    <row r="12">
      <c r="A12" t="inlineStr">
        <is>
          <t xml:space="preserve">Invested Capital  = NOPAT / ROIC</t>
        </is>
      </c>
      <c r="B12" s="2">
        <f>B2/B3</f>
        <v>208.0</v>
      </c>
    </row>
    <row r="13">
      <c r="A13" t="inlineStr">
        <is>
          <t xml:space="preserve">Market cap  = price × shares</t>
        </is>
      </c>
      <c r="B13" s="4">
        <f>B9*B8</f>
        <v>1147.3951054000001</v>
      </c>
    </row>
    <row r="14">
      <c r="A14" t="inlineStr">
        <is>
          <t xml:space="preserve">Enterprise value  = mcap + net debt</t>
        </is>
      </c>
      <c r="B14" s="4">
        <f>B13+B7</f>
        <v>1050.4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66.1</v>
      </c>
    </row>
    <row r="4">
      <c r="A4" t="inlineStr">
        <is>
          <t xml:space="preserve">Invested Capital</t>
        </is>
      </c>
      <c r="B4" s="2">
        <f>Inputs!B12</f>
        <v>208.0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20.8</v>
      </c>
    </row>
    <row r="7">
      <c r="A7" t="inlineStr">
        <is>
          <t xml:space="preserve">Economic Profit (EVA)  = NOPAT − charge</t>
        </is>
      </c>
      <c r="B7" s="2">
        <f>Inputs!B2-Inputs!B12*Inputs!B4</f>
        <v>45.3</v>
      </c>
    </row>
    <row r="8">
      <c r="A8" t="inlineStr">
        <is>
          <t xml:space="preserve">ROIC</t>
        </is>
      </c>
      <c r="B8" s="3">
        <f>Inputs!B3</f>
        <v>0.318</v>
      </c>
    </row>
    <row r="9">
      <c r="A9" t="inlineStr">
        <is>
          <t xml:space="preserve">ROIC − WACC spread</t>
        </is>
      </c>
      <c r="B9" s="3">
        <f>Inputs!B3-Inputs!B4</f>
        <v>0.218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72.53152999999999</v>
      </c>
      <c r="C4" s="3">
        <f>Inputs!$B$10/Inputs!$B$3</f>
        <v>0.3059748427672956</v>
      </c>
      <c r="D4" s="2">
        <f>B4*(1-C4)</f>
        <v>50.33870651257861</v>
      </c>
      <c r="E4" s="3">
        <f>1/(1+Inputs!$B$4)^A4</f>
        <v>0.9090909090909091</v>
      </c>
      <c r="F4" s="2">
        <f>D4*E4</f>
        <v>45.76246046598055</v>
      </c>
    </row>
    <row r="5">
      <c r="A5" s="4">
        <v>2.0</v>
      </c>
      <c r="B5" s="2">
        <f>B4*(1+Inputs!$B$10)</f>
        <v>79.58884786899998</v>
      </c>
      <c r="C5" s="3">
        <f>Inputs!$B$10/Inputs!$B$3</f>
        <v>0.3059748427672956</v>
      </c>
      <c r="D5" s="2">
        <f>B5*(1-C5)</f>
        <v>55.2366626562525</v>
      </c>
      <c r="E5" s="3">
        <f>1/(1+Inputs!$B$4)^A5</f>
        <v>0.8264462809917354</v>
      </c>
      <c r="F5" s="2">
        <f>D5*E5</f>
        <v>45.65013442665495</v>
      </c>
    </row>
    <row r="6">
      <c r="A6" s="4">
        <v>3.0</v>
      </c>
      <c r="B6" s="2">
        <f>B5*(1+Inputs!$B$10)</f>
        <v>87.33284276665367</v>
      </c>
      <c r="C6" s="3">
        <f>Inputs!$B$10/Inputs!$B$3</f>
        <v>0.3059748427672956</v>
      </c>
      <c r="D6" s="2">
        <f>B6*(1-C6)</f>
        <v>60.61118993270586</v>
      </c>
      <c r="E6" s="3">
        <f>1/(1+Inputs!$B$4)^A6</f>
        <v>0.7513148009015775</v>
      </c>
      <c r="F6" s="2">
        <f>D6*E6</f>
        <v>45.538084096698604</v>
      </c>
    </row>
    <row r="7">
      <c r="A7" s="4">
        <v>4.0</v>
      </c>
      <c r="B7" s="2">
        <f>B6*(1+Inputs!$B$10)</f>
        <v>95.83032836784906</v>
      </c>
      <c r="C7" s="3">
        <f>Inputs!$B$10/Inputs!$B$3</f>
        <v>0.3059748427672956</v>
      </c>
      <c r="D7" s="2">
        <f>B7*(1-C7)</f>
        <v>66.50865871315814</v>
      </c>
      <c r="E7" s="3">
        <f>1/(1+Inputs!$B$4)^A7</f>
        <v>0.6830134553650705</v>
      </c>
      <c r="F7" s="2">
        <f>D7*E7</f>
        <v>45.42630879937035</v>
      </c>
    </row>
    <row r="8">
      <c r="A8" s="4">
        <v>5.0</v>
      </c>
      <c r="B8" s="2">
        <f>B7*(1+Inputs!$B$10)</f>
        <v>105.15461931804077</v>
      </c>
      <c r="C8" s="3">
        <f>Inputs!$B$10/Inputs!$B$3</f>
        <v>0.3059748427672956</v>
      </c>
      <c r="D8" s="2">
        <f>B8*(1-C8)</f>
        <v>72.97995120594842</v>
      </c>
      <c r="E8" s="3">
        <f>1/(1+Inputs!$B$4)^A8</f>
        <v>0.6209213230591549</v>
      </c>
      <c r="F8" s="2">
        <f>D8*E8</f>
        <v>45.31480785959006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21.8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0.0973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27.0</v>
      </c>
      <c r="C4" s="3">
        <v>0.1713</v>
      </c>
      <c r="D4" s="3">
        <v>0.3</v>
      </c>
      <c r="E4" s="3">
        <v>0.2385</v>
      </c>
    </row>
    <row r="5">
      <c r="A5" t="inlineStr">
        <is>
          <t xml:space="preserve">Base</t>
        </is>
      </c>
      <c r="B5" s="2">
        <v>22.0</v>
      </c>
      <c r="C5" s="3">
        <v>0.1006</v>
      </c>
      <c r="D5" s="3">
        <v>0.45</v>
      </c>
      <c r="E5" s="3">
        <v>0.0092</v>
      </c>
    </row>
    <row r="6">
      <c r="A6" t="inlineStr">
        <is>
          <t xml:space="preserve">Bear</t>
        </is>
      </c>
      <c r="B6" s="2">
        <v>16.0</v>
      </c>
      <c r="C6" s="3">
        <v>-0.009</v>
      </c>
      <c r="D6" s="3">
        <v>0.25</v>
      </c>
      <c r="E6" s="3">
        <v>-0.2661</v>
      </c>
    </row>
    <row r="7">
      <c r="A7" t="inlineStr" s="1">
        <is>
          <t xml:space="preserve">E[r] (probability-weighted)</t>
        </is>
      </c>
      <c r="E7" s="3">
        <v>0.0092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19.9384</v>
      </c>
      <c r="C4" s="4">
        <v>21.9617</v>
      </c>
      <c r="D4" s="4">
        <v>23.423</v>
      </c>
      <c r="E4" s="4">
        <v>25.7945</v>
      </c>
      <c r="F4" s="4">
        <v>27.5021</v>
      </c>
      <c r="G4" s="4">
        <v>32.2486</v>
      </c>
    </row>
    <row r="5">
      <c r="A5" t="inlineStr" s="1">
        <is>
          <t xml:space="preserve">9.25%</t>
        </is>
      </c>
      <c r="B5" s="4">
        <v>17.9864</v>
      </c>
      <c r="C5" s="4">
        <v>19.7136</v>
      </c>
      <c r="D5" s="4">
        <v>20.9579</v>
      </c>
      <c r="E5" s="4">
        <v>22.9726</v>
      </c>
      <c r="F5" s="4">
        <v>24.42</v>
      </c>
      <c r="G5" s="4">
        <v>28.4308</v>
      </c>
    </row>
    <row r="6">
      <c r="A6" t="inlineStr" s="1">
        <is>
          <t xml:space="preserve">10.00%</t>
        </is>
      </c>
      <c r="B6" s="4">
        <v>16.4231</v>
      </c>
      <c r="C6" s="4">
        <v>17.9154</v>
      </c>
      <c r="D6" s="4">
        <v>18.9879</v>
      </c>
      <c r="E6" s="4">
        <v>20.7203</v>
      </c>
      <c r="F6" s="4">
        <v>21.9619</v>
      </c>
      <c r="G6" s="4">
        <v>25.3914</v>
      </c>
    </row>
    <row r="7">
      <c r="A7" t="inlineStr" s="1">
        <is>
          <t xml:space="preserve">10.75%</t>
        </is>
      </c>
      <c r="B7" s="4">
        <v>15.1424</v>
      </c>
      <c r="C7" s="4">
        <v>16.4446</v>
      </c>
      <c r="D7" s="4">
        <v>17.378</v>
      </c>
      <c r="E7" s="4">
        <v>18.882</v>
      </c>
      <c r="F7" s="4">
        <v>19.9573</v>
      </c>
      <c r="G7" s="4">
        <v>22.9174</v>
      </c>
    </row>
    <row r="8">
      <c r="A8" t="inlineStr" s="1">
        <is>
          <t xml:space="preserve">11.50%</t>
        </is>
      </c>
      <c r="B8" s="4">
        <v>14.0738</v>
      </c>
      <c r="C8" s="4">
        <v>15.2192</v>
      </c>
      <c r="D8" s="4">
        <v>16.0381</v>
      </c>
      <c r="E8" s="4">
        <v>17.3541</v>
      </c>
      <c r="F8" s="4">
        <v>18.2926</v>
      </c>
      <c r="G8" s="4">
        <v>20.867</v>
      </c>
    </row>
    <row r="9"/>
    <row r="10">
      <c r="A10" t="inlineStr">
        <is>
          <t xml:space="preserve">Bold cells ≥ current price (21.8). The conclusion is dominated by WACC and growth.</t>
        </is>
      </c>
    </row>
  </sheetData>
</worksheet>
</file>