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Norion Bank (NORION.ST)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0.1167</v>
      </c>
    </row>
    <row r="6">
      <c r="A6" t="inlineStr">
        <is>
          <t xml:space="preserve">Book value / share</t>
        </is>
      </c>
      <c r="B6" s="2">
        <v>51.47</v>
      </c>
    </row>
    <row r="7">
      <c r="A7" t="inlineStr">
        <is>
          <t xml:space="preserve">Sustainable ROE (observed)</t>
        </is>
      </c>
      <c r="B7" s="3">
        <v>0.1341</v>
      </c>
    </row>
    <row r="8">
      <c r="A8" t="inlineStr">
        <is>
          <t xml:space="preserve">Cost of equity Ke</t>
        </is>
      </c>
      <c r="B8" s="3">
        <v>0.105</v>
      </c>
    </row>
    <row r="9">
      <c r="A9" t="inlineStr">
        <is>
          <t xml:space="preserve">ROE − Ke spread (pp)</t>
        </is>
      </c>
      <c r="B9" s="2">
        <v>2.91</v>
      </c>
    </row>
    <row r="10">
      <c r="A10" t="inlineStr">
        <is>
          <t xml:space="preserve">Current P/B</t>
        </is>
      </c>
      <c r="B10" s="2">
        <v>1.1559</v>
      </c>
    </row>
    <row r="11">
      <c r="A11" t="inlineStr">
        <is>
          <t xml:space="preserve">Justified P/B</t>
        </is>
      </c>
      <c r="B11" s="2">
        <v>1.388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9769.0</v>
      </c>
    </row>
    <row r="3">
      <c r="A3" t="inlineStr">
        <is>
          <t xml:space="preserve">Sustainable ROE</t>
        </is>
      </c>
      <c r="B3" s="6">
        <v>0.1341</v>
      </c>
    </row>
    <row r="4">
      <c r="A4" t="inlineStr">
        <is>
          <t xml:space="preserve">Cost of equity Ke</t>
        </is>
      </c>
      <c r="B4" s="6">
        <v>0.105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189.783</v>
      </c>
    </row>
    <row r="9">
      <c r="A9" t="inlineStr">
        <is>
          <t xml:space="preserve">Share price</t>
        </is>
      </c>
      <c r="B9" s="5">
        <v>59.5</v>
      </c>
    </row>
    <row r="10"/>
    <row r="11">
      <c r="A11" t="inlineStr">
        <is>
          <t xml:space="preserve">Book value / share  = equity / shares</t>
        </is>
      </c>
      <c r="B11" s="2">
        <f>B2/B8</f>
        <v>51.47</v>
      </c>
    </row>
    <row r="12">
      <c r="A12" t="inlineStr">
        <is>
          <t xml:space="preserve">Market cap  = price × shares</t>
        </is>
      </c>
      <c r="B12" s="4">
        <f>B9*B8</f>
        <v>11292.0885</v>
      </c>
    </row>
    <row r="13">
      <c r="A13" t="inlineStr">
        <is>
          <t xml:space="preserve">Current P/B  = mcap / book</t>
        </is>
      </c>
      <c r="B13" s="2">
        <f>B12/B2</f>
        <v>1.1559103797727506</v>
      </c>
    </row>
    <row r="14">
      <c r="A14" t="inlineStr">
        <is>
          <t xml:space="preserve">Justified P/B  = (ROE−g)/(Ke−g)</t>
        </is>
      </c>
      <c r="B14" s="2">
        <f>(B3-B6)/(B4-B6)</f>
        <v>1.3880000000000001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9769.0</v>
      </c>
      <c r="C4" s="3">
        <f>Inputs!$B$3-Inputs!$B$4</f>
        <v>0.0291</v>
      </c>
      <c r="D4" s="2">
        <f>B4*C4</f>
        <v>284.2779</v>
      </c>
      <c r="E4" s="3">
        <f>1/(1+Inputs!$B$4)^A4</f>
        <v>0.9049773755656109</v>
      </c>
      <c r="F4" s="2">
        <f>D4*E4</f>
        <v>257.26506787330317</v>
      </c>
    </row>
    <row r="5">
      <c r="A5" s="4">
        <v>2.0</v>
      </c>
      <c r="B5" s="2">
        <f>B4*(1+Inputs!$B$6)</f>
        <v>10062.07</v>
      </c>
      <c r="C5" s="3">
        <f>Inputs!$B$3-Inputs!$B$4</f>
        <v>0.0291</v>
      </c>
      <c r="D5" s="2">
        <f>B5*C5</f>
        <v>292.806237</v>
      </c>
      <c r="E5" s="3">
        <f>1/(1+Inputs!$B$4)^A5</f>
        <v>0.8189840502856207</v>
      </c>
      <c r="F5" s="2">
        <f>D5*E5</f>
        <v>239.80363792715139</v>
      </c>
    </row>
    <row r="6">
      <c r="A6" s="4">
        <v>3.0</v>
      </c>
      <c r="B6" s="2">
        <f>B5*(1+Inputs!$B$6)</f>
        <v>10363.9321</v>
      </c>
      <c r="C6" s="3">
        <f>Inputs!$B$3-Inputs!$B$4</f>
        <v>0.0291</v>
      </c>
      <c r="D6" s="2">
        <f>B6*C6</f>
        <v>301.59042411</v>
      </c>
      <c r="E6" s="3">
        <f>1/(1+Inputs!$B$4)^A6</f>
        <v>0.7411620364575753</v>
      </c>
      <c r="F6" s="2">
        <f>D6*E6</f>
        <v>223.5273729094714</v>
      </c>
    </row>
    <row r="7">
      <c r="A7" s="4">
        <v>4.0</v>
      </c>
      <c r="B7" s="2">
        <f>B6*(1+Inputs!$B$6)</f>
        <v>10674.850063</v>
      </c>
      <c r="C7" s="3">
        <f>Inputs!$B$3-Inputs!$B$4</f>
        <v>0.0291</v>
      </c>
      <c r="D7" s="2">
        <f>B7*C7</f>
        <v>310.6381368333</v>
      </c>
      <c r="E7" s="3">
        <f>1/(1+Inputs!$B$4)^A7</f>
        <v>0.6707348746222401</v>
      </c>
      <c r="F7" s="2">
        <f>D7*E7</f>
        <v>208.35583176176974</v>
      </c>
    </row>
    <row r="8">
      <c r="A8" s="4">
        <v>5.0</v>
      </c>
      <c r="B8" s="2">
        <f>B7*(1+Inputs!$B$6)</f>
        <v>10995.09556489</v>
      </c>
      <c r="C8" s="3">
        <f>Inputs!$B$3-Inputs!$B$4</f>
        <v>0.0291</v>
      </c>
      <c r="D8" s="2">
        <f>B8*C8</f>
        <v>319.957280938299</v>
      </c>
      <c r="E8" s="3">
        <f>1/(1+Inputs!$B$4)^A8</f>
        <v>0.6069998865359639</v>
      </c>
      <c r="F8" s="2">
        <f>D8*E8</f>
        <v>194.21403322590302</v>
      </c>
    </row>
    <row r="9">
      <c r="A9" s="4">
        <v>6.0</v>
      </c>
      <c r="B9" s="2">
        <f>B8*(1+Inputs!$B$6)</f>
        <v>11324.9484318367</v>
      </c>
      <c r="C9" s="3">
        <f>Inputs!$B$3-Inputs!$B$4</f>
        <v>0.0291</v>
      </c>
      <c r="D9" s="2">
        <f>B9*C9</f>
        <v>329.55599936644796</v>
      </c>
      <c r="E9" s="3">
        <f>1/(1+Inputs!$B$4)^A9</f>
        <v>0.5493211642859402</v>
      </c>
      <c r="F9" s="2">
        <f>D9*E9</f>
        <v>181.03208526939378</v>
      </c>
    </row>
    <row r="10">
      <c r="A10" s="4">
        <v>7.0</v>
      </c>
      <c r="B10" s="2">
        <f>B9*(1+Inputs!$B$6)</f>
        <v>11664.696884791801</v>
      </c>
      <c r="C10" s="3">
        <f>Inputs!$B$3-Inputs!$B$4</f>
        <v>0.0291</v>
      </c>
      <c r="D10" s="2">
        <f>B10*C10</f>
        <v>339.4426793474414</v>
      </c>
      <c r="E10" s="3">
        <f>1/(1+Inputs!$B$4)^A10</f>
        <v>0.49712322559813593</v>
      </c>
      <c r="F10" s="2">
        <f>D10*E10</f>
        <v>168.74483966287383</v>
      </c>
    </row>
    <row r="11">
      <c r="A11" s="4">
        <v>8.0</v>
      </c>
      <c r="B11" s="2">
        <f>B10*(1+Inputs!$B$6)</f>
        <v>12014.637791335555</v>
      </c>
      <c r="C11" s="3">
        <f>Inputs!$B$3-Inputs!$B$4</f>
        <v>0.0291</v>
      </c>
      <c r="D11" s="2">
        <f>B11*C11</f>
        <v>349.62595972786465</v>
      </c>
      <c r="E11" s="3">
        <f>1/(1+Inputs!$B$4)^A11</f>
        <v>0.4498852720345122</v>
      </c>
      <c r="F11" s="2">
        <f>D11*E11</f>
        <v>157.2915700024978</v>
      </c>
    </row>
    <row r="12">
      <c r="A12" s="4">
        <v>9.0</v>
      </c>
      <c r="B12" s="2">
        <f>B11*(1+Inputs!$B$6)</f>
        <v>12375.076925075622</v>
      </c>
      <c r="C12" s="3">
        <f>Inputs!$B$3-Inputs!$B$4</f>
        <v>0.0291</v>
      </c>
      <c r="D12" s="2">
        <f>B12*C12</f>
        <v>360.1147385197006</v>
      </c>
      <c r="E12" s="3">
        <f>1/(1+Inputs!$B$4)^A12</f>
        <v>0.4071359927914137</v>
      </c>
      <c r="F12" s="2">
        <f>D12*E12</f>
        <v>146.61567158603867</v>
      </c>
    </row>
    <row r="13">
      <c r="A13" s="4">
        <v>10.0</v>
      </c>
      <c r="B13" s="2">
        <f>B12*(1+Inputs!$B$6)</f>
        <v>12746.329232827891</v>
      </c>
      <c r="C13" s="3">
        <f>Inputs!$B$3-Inputs!$B$4</f>
        <v>0.0291</v>
      </c>
      <c r="D13" s="2">
        <f>B13*C13</f>
        <v>370.91818067529164</v>
      </c>
      <c r="E13" s="3">
        <f>1/(1+Inputs!$B$4)^A13</f>
        <v>0.36844886225467305</v>
      </c>
      <c r="F13" s="2">
        <f>D13*E13</f>
        <v>136.66438165938445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9769.0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59.5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0.1167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86.0</v>
      </c>
      <c r="C4" s="3">
        <v>0.1553</v>
      </c>
      <c r="D4" s="3">
        <v>0.3</v>
      </c>
      <c r="E4" s="3">
        <v>0.4454</v>
      </c>
    </row>
    <row r="5">
      <c r="A5" t="inlineStr">
        <is>
          <t xml:space="preserve">Base</t>
        </is>
      </c>
      <c r="B5" s="2">
        <v>72.0</v>
      </c>
      <c r="C5" s="3">
        <v>0.1349</v>
      </c>
      <c r="D5" s="3">
        <v>0.4</v>
      </c>
      <c r="E5" s="3">
        <v>0.2101</v>
      </c>
    </row>
    <row r="6">
      <c r="A6" t="inlineStr">
        <is>
          <t xml:space="preserve">Bear</t>
        </is>
      </c>
      <c r="B6" s="2">
        <v>50.0</v>
      </c>
      <c r="C6" s="3">
        <v>0.1029</v>
      </c>
      <c r="D6" s="3">
        <v>0.3</v>
      </c>
      <c r="E6" s="3">
        <v>-0.1597</v>
      </c>
    </row>
    <row r="7">
      <c r="A7" t="inlineStr" s="1">
        <is>
          <t xml:space="preserve">E[r] (probability-weighted)</t>
        </is>
      </c>
      <c r="E7" s="3">
        <v>0.1697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9.00%</t>
        </is>
      </c>
      <c r="B4" s="4">
        <v>60.0483</v>
      </c>
      <c r="C4" s="4">
        <v>94.3617</v>
      </c>
      <c r="D4" s="4">
        <v>128.675</v>
      </c>
      <c r="E4" s="4">
        <v>162.9883</v>
      </c>
      <c r="F4" s="4">
        <v>197.3017</v>
      </c>
      <c r="G4" s="4">
        <v>231.615</v>
      </c>
      <c r="H4" s="4">
        <v>265.9283</v>
      </c>
    </row>
    <row r="5">
      <c r="A5" t="inlineStr" s="1">
        <is>
          <t xml:space="preserve">9.75%</t>
        </is>
      </c>
      <c r="B5" s="4">
        <v>53.3763</v>
      </c>
      <c r="C5" s="4">
        <v>83.877</v>
      </c>
      <c r="D5" s="4">
        <v>114.3778</v>
      </c>
      <c r="E5" s="4">
        <v>144.8785</v>
      </c>
      <c r="F5" s="4">
        <v>175.3793</v>
      </c>
      <c r="G5" s="4">
        <v>205.88</v>
      </c>
      <c r="H5" s="4">
        <v>236.3807</v>
      </c>
    </row>
    <row r="6">
      <c r="A6" t="inlineStr" s="1">
        <is>
          <t xml:space="preserve">10.50%</t>
        </is>
      </c>
      <c r="B6" s="4">
        <v>48.0387</v>
      </c>
      <c r="C6" s="4">
        <v>75.4893</v>
      </c>
      <c r="D6" s="4">
        <v>102.94</v>
      </c>
      <c r="E6" s="4">
        <v>130.3907</v>
      </c>
      <c r="F6" s="4">
        <v>157.8413</v>
      </c>
      <c r="G6" s="4">
        <v>185.292</v>
      </c>
      <c r="H6" s="4">
        <v>212.7427</v>
      </c>
    </row>
    <row r="7">
      <c r="A7" t="inlineStr" s="1">
        <is>
          <t xml:space="preserve">11.25%</t>
        </is>
      </c>
      <c r="B7" s="4">
        <v>43.6715</v>
      </c>
      <c r="C7" s="4">
        <v>68.6267</v>
      </c>
      <c r="D7" s="4">
        <v>93.5818</v>
      </c>
      <c r="E7" s="4">
        <v>118.537</v>
      </c>
      <c r="F7" s="4">
        <v>143.4921</v>
      </c>
      <c r="G7" s="4">
        <v>168.4473</v>
      </c>
      <c r="H7" s="4">
        <v>193.4024</v>
      </c>
    </row>
    <row r="8">
      <c r="A8" t="inlineStr" s="1">
        <is>
          <t xml:space="preserve">12.00%</t>
        </is>
      </c>
      <c r="B8" s="4">
        <v>40.0322</v>
      </c>
      <c r="C8" s="4">
        <v>62.9078</v>
      </c>
      <c r="D8" s="4">
        <v>85.7833</v>
      </c>
      <c r="E8" s="4">
        <v>108.6589</v>
      </c>
      <c r="F8" s="4">
        <v>131.5344</v>
      </c>
      <c r="G8" s="4">
        <v>154.41</v>
      </c>
      <c r="H8" s="4">
        <v>177.2856</v>
      </c>
    </row>
    <row r="9"/>
    <row r="10">
      <c r="A10" t="inlineStr">
        <is>
          <t xml:space="preserve">Bold cells ≥ current price (59.5). Dominated by cost of equity and sustainable ROE.</t>
        </is>
      </c>
    </row>
  </sheetData>
</worksheet>
</file>