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Summary" sheetId="1" r:id="rId1"/>
    <sheet name="Inputs" sheetId="2" r:id="rId2"/>
    <sheet name="ResidualIncome" sheetId="3" r:id="rId3"/>
    <sheet name="Scenarios" sheetId="4" r:id="rId4"/>
    <sheet name="Sensitivity" sheetId="5" r:id="rId5"/>
  </sheets>
  <calcPr calcId="0" fullCalcOnLoad="1"/>
</workbook>
</file>

<file path=xl/styles.xml><?xml version="1.0" encoding="utf-8"?>
<styleSheet xmlns="http://schemas.openxmlformats.org/spreadsheetml/2006/main">
  <numFmts count="3">
    <numFmt numFmtId="164" formatCode="#,##0.0"/>
    <numFmt numFmtId="165" formatCode="0.0%"/>
    <numFmt numFmtId="166" formatCode="#,##0"/>
  </numFmts>
  <fonts count="2">
    <font>
      <sz val="11"/>
      <name val="Calibri"/>
    </font>
    <font>
      <b/>
      <sz val="11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AF1FA"/>
      </patternFill>
    </fill>
  </fills>
  <borders count="1">
    <border/>
  </borders>
  <cellStyleXfs count="1">
    <xf/>
  </cellStyleXfs>
  <cellXfs count="8">
    <xf/>
    <xf fontId="1" applyFont="1"/>
    <xf numFmtId="164" applyNumberFormat="1"/>
    <xf numFmtId="165" applyNumberFormat="1"/>
    <xf numFmtId="166" applyNumberFormat="1"/>
    <xf numFmtId="164" applyNumberFormat="1" fillId="2" applyFill="1"/>
    <xf numFmtId="165" applyNumberFormat="1" fillId="2" applyFill="1"/>
    <xf numFmtId="166" applyNumberFormat="1" fillId="2" applyFill="1"/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cols>
    <col min="1" max="1" width="38" customWidth="1"/>
    <col min="2" max="7" width="15" customWidth="1"/>
  </cols>
  <sheetData>
    <row r="1">
      <c r="A1" t="inlineStr" s="1">
        <is>
          <t xml:space="preserve">mttssn research — Reverse-DCF (financial frame) — Aurskog Sparebank (AURG.OL)</t>
        </is>
      </c>
    </row>
    <row r="2">
      <c r="A2" t="inlineStr">
        <is>
          <t xml:space="preserve">equity frame (residual income / ROE − Ke) · NOK · Not investment advice</t>
        </is>
      </c>
    </row>
    <row r="3"/>
    <row r="4">
      <c r="A4" t="inlineStr" s="1">
        <is>
          <t xml:space="preserve">Conclusions</t>
        </is>
      </c>
    </row>
    <row r="5">
      <c r="A5" t="inlineStr">
        <is>
          <t xml:space="preserve">Market-implied ROE</t>
        </is>
      </c>
      <c r="B5" s="3">
        <v>0.0623</v>
      </c>
    </row>
    <row r="6">
      <c r="A6" t="inlineStr">
        <is>
          <t xml:space="preserve">Book value / share</t>
        </is>
      </c>
      <c r="B6" s="2">
        <v>552.67</v>
      </c>
    </row>
    <row r="7">
      <c r="A7" t="inlineStr">
        <is>
          <t xml:space="preserve">Sustainable ROE (observed)</t>
        </is>
      </c>
      <c r="B7" s="3">
        <v>0.1011</v>
      </c>
    </row>
    <row r="8">
      <c r="A8" t="inlineStr">
        <is>
          <t xml:space="preserve">Cost of equity Ke</t>
        </is>
      </c>
      <c r="B8" s="3">
        <v>0.1</v>
      </c>
    </row>
    <row r="9">
      <c r="A9" t="inlineStr">
        <is>
          <t xml:space="preserve">ROE − Ke spread (pp)</t>
        </is>
      </c>
      <c r="B9" s="2">
        <v>0.11</v>
      </c>
    </row>
    <row r="10">
      <c r="A10" t="inlineStr">
        <is>
          <t xml:space="preserve">Current P/B</t>
        </is>
      </c>
      <c r="B10" s="2">
        <v>0.4614</v>
      </c>
    </row>
    <row r="11">
      <c r="A11" t="inlineStr">
        <is>
          <t xml:space="preserve">Justified P/B</t>
        </is>
      </c>
      <c r="B11" s="2">
        <v>1.016</v>
      </c>
    </row>
    <row r="12"/>
    <row r="13">
      <c r="A13" t="inlineStr" s="1">
        <is>
          <t xml:space="preserve">Tabs</t>
        </is>
      </c>
      <c r="B13" t="inlineStr">
        <is>
          <t xml:space="preserve">Summary → Inputs → ResidualIncome → Scenarios → Sensitivity</t>
        </is>
      </c>
    </row>
    <row r="14">
      <c r="A14" t="inlineStr">
        <is>
          <t xml:space="preserve">Blue cells on Inputs are the only edits; the underwriting bridge needs a financial deep-dive [DATA SAKNAS].</t>
        </is>
      </c>
    </row>
  </sheetData>
</worksheet>
</file>

<file path=xl/worksheets/sheet2.xml><?xml version="1.0" encoding="utf-8"?>
<worksheet xmlns="http://schemas.openxmlformats.org/spreadsheetml/2006/main">
  <cols>
    <col min="1" max="1" width="38" customWidth="1"/>
    <col min="2" max="7" width="15" customWidth="1"/>
  </cols>
  <sheetData>
    <row r="1">
      <c r="A1" t="inlineStr" s="1">
        <is>
          <t xml:space="preserve">INPUTS — flex the blue cells; everything downstream recomputes</t>
        </is>
      </c>
    </row>
    <row r="2">
      <c r="A2" t="inlineStr">
        <is>
          <t xml:space="preserve">Book equity</t>
        </is>
      </c>
      <c r="B2" s="5">
        <v>2554.8</v>
      </c>
    </row>
    <row r="3">
      <c r="A3" t="inlineStr">
        <is>
          <t xml:space="preserve">Sustainable ROE</t>
        </is>
      </c>
      <c r="B3" s="6">
        <v>0.1011</v>
      </c>
    </row>
    <row r="4">
      <c r="A4" t="inlineStr">
        <is>
          <t xml:space="preserve">Cost of equity Ke</t>
        </is>
      </c>
      <c r="B4" s="6">
        <v>0.1</v>
      </c>
    </row>
    <row r="5">
      <c r="A5" t="inlineStr">
        <is>
          <t xml:space="preserve">Terminal growth g∞</t>
        </is>
      </c>
      <c r="B5" s="6">
        <v>0.03</v>
      </c>
    </row>
    <row r="6">
      <c r="A6" t="inlineStr">
        <is>
          <t xml:space="preserve">Book-equity growth g (explicit)</t>
        </is>
      </c>
      <c r="B6" s="6">
        <v>0.03</v>
      </c>
    </row>
    <row r="7">
      <c r="A7" t="inlineStr">
        <is>
          <t xml:space="preserve">Explicit horizon N (yrs)</t>
        </is>
      </c>
      <c r="B7" s="7">
        <v>10</v>
      </c>
    </row>
    <row r="8">
      <c r="A8" t="inlineStr">
        <is>
          <t xml:space="preserve">Shares (m)</t>
        </is>
      </c>
      <c r="B8" s="5">
        <v>4.623</v>
      </c>
    </row>
    <row r="9">
      <c r="A9" t="inlineStr">
        <is>
          <t xml:space="preserve">Share price</t>
        </is>
      </c>
      <c r="B9" s="5">
        <v>255.0</v>
      </c>
    </row>
    <row r="10"/>
    <row r="11">
      <c r="A11" t="inlineStr">
        <is>
          <t xml:space="preserve">Book value / share  = equity / shares</t>
        </is>
      </c>
      <c r="B11" s="2">
        <f>B2/B8</f>
        <v>552.67</v>
      </c>
    </row>
    <row r="12">
      <c r="A12" t="inlineStr">
        <is>
          <t xml:space="preserve">Market cap  = price × shares</t>
        </is>
      </c>
      <c r="B12" s="4">
        <f>B9*B8</f>
        <v>1178.865</v>
      </c>
    </row>
    <row r="13">
      <c r="A13" t="inlineStr">
        <is>
          <t xml:space="preserve">Current P/B  = mcap / book</t>
        </is>
      </c>
      <c r="B13" s="2">
        <f>B12/B2</f>
        <v>0.4614314232033818</v>
      </c>
    </row>
    <row r="14">
      <c r="A14" t="inlineStr">
        <is>
          <t xml:space="preserve">Justified P/B  = (ROE−g)/(Ke−g)</t>
        </is>
      </c>
      <c r="B14" s="2">
        <f>(B3-B6)/(B4-B6)</f>
        <v>1.0157142857142856</v>
      </c>
    </row>
  </sheetData>
</worksheet>
</file>

<file path=xl/worksheets/sheet3.xml><?xml version="1.0" encoding="utf-8"?>
<worksheet xmlns="http://schemas.openxmlformats.org/spreadsheetml/2006/main">
  <cols>
    <col min="1" max="1" width="38" customWidth="1"/>
    <col min="2" max="7" width="15" customWidth="1"/>
  </cols>
  <sheetData>
    <row r="1">
      <c r="A1" t="inlineStr" s="1">
        <is>
          <t xml:space="preserve">RESIDUAL INCOME ON EQUITY — discounted at Ke (Inputs!$B$4)</t>
        </is>
      </c>
    </row>
    <row r="2"/>
    <row r="3">
      <c r="A3" t="inlineStr" s="1">
        <is>
          <t xml:space="preserve">Year</t>
        </is>
      </c>
      <c r="B3" t="inlineStr" s="1">
        <is>
          <t xml:space="preserve">Opening book equity</t>
        </is>
      </c>
      <c r="C3" t="inlineStr" s="1">
        <is>
          <t xml:space="preserve">ROE − Ke spread</t>
        </is>
      </c>
      <c r="D3" t="inlineStr" s="1">
        <is>
          <t xml:space="preserve">Residual income</t>
        </is>
      </c>
      <c r="E3" t="inlineStr" s="1">
        <is>
          <t xml:space="preserve">Discount factor</t>
        </is>
      </c>
      <c r="F3" t="inlineStr" s="1">
        <is>
          <t xml:space="preserve">PV</t>
        </is>
      </c>
    </row>
    <row r="4">
      <c r="A4" s="4">
        <v>1.0</v>
      </c>
      <c r="B4" s="2">
        <f>Inputs!$B$2</f>
        <v>2554.8</v>
      </c>
      <c r="C4" s="3">
        <f>Inputs!$B$3-Inputs!$B$4</f>
        <v>0.0010999999999999899</v>
      </c>
      <c r="D4" s="2">
        <f>B4*C4</f>
        <v>2.8102799999999744</v>
      </c>
      <c r="E4" s="3">
        <f>1/(1+Inputs!$B$4)^A4</f>
        <v>0.9090909090909091</v>
      </c>
      <c r="F4" s="2">
        <f>D4*E4</f>
        <v>2.5547999999999766</v>
      </c>
    </row>
    <row r="5">
      <c r="A5" s="4">
        <v>2.0</v>
      </c>
      <c r="B5" s="2">
        <f>B4*(1+Inputs!$B$6)</f>
        <v>2631.4440000000004</v>
      </c>
      <c r="C5" s="3">
        <f>Inputs!$B$3-Inputs!$B$4</f>
        <v>0.0010999999999999899</v>
      </c>
      <c r="D5" s="2">
        <f>B5*C5</f>
        <v>2.8945883999999737</v>
      </c>
      <c r="E5" s="3">
        <f>1/(1+Inputs!$B$4)^A5</f>
        <v>0.8264462809917354</v>
      </c>
      <c r="F5" s="2">
        <f>D5*E5</f>
        <v>2.3922218181817962</v>
      </c>
    </row>
    <row r="6">
      <c r="A6" s="4">
        <v>3.0</v>
      </c>
      <c r="B6" s="2">
        <f>B5*(1+Inputs!$B$6)</f>
        <v>2710.3873200000003</v>
      </c>
      <c r="C6" s="3">
        <f>Inputs!$B$3-Inputs!$B$4</f>
        <v>0.0010999999999999899</v>
      </c>
      <c r="D6" s="2">
        <f>B6*C6</f>
        <v>2.9814260519999727</v>
      </c>
      <c r="E6" s="3">
        <f>1/(1+Inputs!$B$4)^A6</f>
        <v>0.7513148009015775</v>
      </c>
      <c r="F6" s="2">
        <f>D6*E6</f>
        <v>2.239989520661136</v>
      </c>
    </row>
    <row r="7">
      <c r="A7" s="4">
        <v>4.0</v>
      </c>
      <c r="B7" s="2">
        <f>B6*(1+Inputs!$B$6)</f>
        <v>2791.6989396000004</v>
      </c>
      <c r="C7" s="3">
        <f>Inputs!$B$3-Inputs!$B$4</f>
        <v>0.0010999999999999899</v>
      </c>
      <c r="D7" s="2">
        <f>B7*C7</f>
        <v>3.070868833559972</v>
      </c>
      <c r="E7" s="3">
        <f>1/(1+Inputs!$B$4)^A7</f>
        <v>0.6830134553650705</v>
      </c>
      <c r="F7" s="2">
        <f>D7*E7</f>
        <v>2.0974447329827</v>
      </c>
    </row>
    <row r="8">
      <c r="A8" s="4">
        <v>5.0</v>
      </c>
      <c r="B8" s="2">
        <f>B7*(1+Inputs!$B$6)</f>
        <v>2875.4499077880005</v>
      </c>
      <c r="C8" s="3">
        <f>Inputs!$B$3-Inputs!$B$4</f>
        <v>0.0010999999999999899</v>
      </c>
      <c r="D8" s="2">
        <f>B8*C8</f>
        <v>3.1629948985667715</v>
      </c>
      <c r="E8" s="3">
        <f>1/(1+Inputs!$B$4)^A8</f>
        <v>0.6209213230591549</v>
      </c>
      <c r="F8" s="2">
        <f>D8*E8</f>
        <v>1.9639709772474374</v>
      </c>
    </row>
    <row r="9">
      <c r="A9" s="4">
        <v>6.0</v>
      </c>
      <c r="B9" s="2">
        <f>B8*(1+Inputs!$B$6)</f>
        <v>2961.7134050216405</v>
      </c>
      <c r="C9" s="3">
        <f>Inputs!$B$3-Inputs!$B$4</f>
        <v>0.0010999999999999899</v>
      </c>
      <c r="D9" s="2">
        <f>B9*C9</f>
        <v>3.2578847455237745</v>
      </c>
      <c r="E9" s="3">
        <f>1/(1+Inputs!$B$4)^A9</f>
        <v>0.5644739300537772</v>
      </c>
      <c r="F9" s="2">
        <f>D9*E9</f>
        <v>1.838991005968055</v>
      </c>
    </row>
    <row r="10">
      <c r="A10" s="4">
        <v>7.0</v>
      </c>
      <c r="B10" s="2">
        <f>B9*(1+Inputs!$B$6)</f>
        <v>3050.56480717229</v>
      </c>
      <c r="C10" s="3">
        <f>Inputs!$B$3-Inputs!$B$4</f>
        <v>0.0010999999999999899</v>
      </c>
      <c r="D10" s="2">
        <f>B10*C10</f>
        <v>3.355621287889488</v>
      </c>
      <c r="E10" s="3">
        <f>1/(1+Inputs!$B$4)^A10</f>
        <v>0.5131581182307065</v>
      </c>
      <c r="F10" s="2">
        <f>D10*E10</f>
        <v>1.7219643055882694</v>
      </c>
    </row>
    <row r="11">
      <c r="A11" s="4">
        <v>8.0</v>
      </c>
      <c r="B11" s="2">
        <f>B10*(1+Inputs!$B$6)</f>
        <v>3142.0817513874586</v>
      </c>
      <c r="C11" s="3">
        <f>Inputs!$B$3-Inputs!$B$4</f>
        <v>0.0010999999999999899</v>
      </c>
      <c r="D11" s="2">
        <f>B11*C11</f>
        <v>3.4562899265261726</v>
      </c>
      <c r="E11" s="3">
        <f>1/(1+Inputs!$B$4)^A11</f>
        <v>0.4665073802097331</v>
      </c>
      <c r="F11" s="2">
        <f>D11*E11</f>
        <v>1.6123847588690157</v>
      </c>
    </row>
    <row r="12">
      <c r="A12" s="4">
        <v>9.0</v>
      </c>
      <c r="B12" s="2">
        <f>B11*(1+Inputs!$B$6)</f>
        <v>3236.3442039290826</v>
      </c>
      <c r="C12" s="3">
        <f>Inputs!$B$3-Inputs!$B$4</f>
        <v>0.0010999999999999899</v>
      </c>
      <c r="D12" s="2">
        <f>B12*C12</f>
        <v>3.559978624321958</v>
      </c>
      <c r="E12" s="3">
        <f>1/(1+Inputs!$B$4)^A12</f>
        <v>0.42409761837248455</v>
      </c>
      <c r="F12" s="2">
        <f>D12*E12</f>
        <v>1.5097784560318963</v>
      </c>
    </row>
    <row r="13">
      <c r="A13" s="4">
        <v>10.0</v>
      </c>
      <c r="B13" s="2">
        <f>B12*(1+Inputs!$B$6)</f>
        <v>3333.434530046955</v>
      </c>
      <c r="C13" s="3">
        <f>Inputs!$B$3-Inputs!$B$4</f>
        <v>0.0010999999999999899</v>
      </c>
      <c r="D13" s="2">
        <f>B13*C13</f>
        <v>3.6667779830516167</v>
      </c>
      <c r="E13" s="3">
        <f>1/(1+Inputs!$B$4)^A13</f>
        <v>0.3855432894295314</v>
      </c>
      <c r="F13" s="2">
        <f>D13*E13</f>
        <v>1.413701645193503</v>
      </c>
    </row>
    <row r="14"/>
    <row r="15">
      <c r="A15" t="inlineStr">
        <is>
          <t xml:space="preserve">Sum PV of residual income (explicit)</t>
        </is>
      </c>
      <c r="B15" s="2">
        <f>SUM(F4:F13)</f>
        <v>0</v>
      </c>
    </row>
    <row r="16">
      <c r="A16" t="inlineStr">
        <is>
          <t xml:space="preserve">Terminal RI value (Gordon on RI_N)</t>
        </is>
      </c>
      <c r="B16" s="2">
        <f>D13*(1+Inputs!$B$5)/(Inputs!$B$4-Inputs!$B$5)</f>
        <v>0</v>
      </c>
    </row>
    <row r="17">
      <c r="A17" t="inlineStr">
        <is>
          <t xml:space="preserve">PV of terminal value</t>
        </is>
      </c>
      <c r="B17" s="2">
        <f>B16*E13</f>
        <v>0</v>
      </c>
    </row>
    <row r="18">
      <c r="A18" t="inlineStr">
        <is>
          <t xml:space="preserve">Opening book equity</t>
        </is>
      </c>
      <c r="B18" s="4">
        <f>Inputs!$B$2</f>
        <v>2554.8</v>
      </c>
    </row>
    <row r="19">
      <c r="A19" t="inlineStr">
        <is>
          <t xml:space="preserve">Equity value  = book + ΣPV(RI) + PV(TV)</t>
        </is>
      </c>
      <c r="B19" s="4">
        <f>B18+B15+B17</f>
        <v>0</v>
      </c>
    </row>
    <row r="20">
      <c r="A20" t="inlineStr">
        <is>
          <t xml:space="preserve">Fair value / share</t>
        </is>
      </c>
      <c r="B20" s="2">
        <f>B19/Inputs!$B$8</f>
        <v>0</v>
      </c>
    </row>
    <row r="21">
      <c r="A21" t="inlineStr">
        <is>
          <t xml:space="preserve">Current price</t>
        </is>
      </c>
      <c r="B21" s="2">
        <f>Inputs!$B$9</f>
        <v>255.0</v>
      </c>
    </row>
    <row r="22">
      <c r="A22" t="inlineStr">
        <is>
          <t xml:space="preserve">Upside vs price</t>
        </is>
      </c>
      <c r="B22" s="3">
        <f>B20/B21-1</f>
        <v>0</v>
      </c>
    </row>
    <row r="23"/>
    <row r="24">
      <c r="A24" t="inlineStr">
        <is>
          <t xml:space="preserve">Market-implied ROE (solved, single-stage)</t>
        </is>
      </c>
      <c r="B24" s="3">
        <v>0.0623</v>
      </c>
    </row>
    <row r="25">
      <c r="A25" t="inlineStr">
        <is>
          <t xml:space="preserve">  → reproduce: Goal Seek B20 = price by changing Inputs!B3 (ROE). Equity frame — no net-debt bridge.</t>
        </is>
      </c>
    </row>
  </sheetData>
</worksheet>
</file>

<file path=xl/worksheets/sheet4.xml><?xml version="1.0" encoding="utf-8"?>
<worksheet xmlns="http://schemas.openxmlformats.org/spreadsheetml/2006/main">
  <cols>
    <col min="1" max="1" width="38" customWidth="1"/>
    <col min="2" max="7" width="15" customWidth="1"/>
  </cols>
  <sheetData>
    <row r="1">
      <c r="A1" t="inlineStr" s="1">
        <is>
          <t xml:space="preserve">SCENARIOS — authored targets &amp; implied ROE</t>
        </is>
      </c>
    </row>
    <row r="2"/>
    <row r="3">
      <c r="A3" t="inlineStr" s="1">
        <is>
          <t xml:space="preserve">Scenario</t>
        </is>
      </c>
      <c r="B3" t="inlineStr" s="1">
        <is>
          <t xml:space="preserve">24m target</t>
        </is>
      </c>
      <c r="C3" t="inlineStr" s="1">
        <is>
          <t xml:space="preserve">Impl. ROE</t>
        </is>
      </c>
      <c r="D3" t="inlineStr" s="1">
        <is>
          <t xml:space="preserve">Probability</t>
        </is>
      </c>
      <c r="E3" t="inlineStr" s="1">
        <is>
          <t xml:space="preserve">Upside</t>
        </is>
      </c>
    </row>
    <row r="4">
      <c r="A4" t="inlineStr">
        <is>
          <t xml:space="preserve">Bull</t>
        </is>
      </c>
      <c r="B4" s="2">
        <v>270.0</v>
      </c>
      <c r="C4" s="3">
        <v>0.0642</v>
      </c>
      <c r="D4" s="3">
        <v>0.25</v>
      </c>
      <c r="E4" s="3">
        <v>0.0588</v>
      </c>
    </row>
    <row r="5">
      <c r="A5" t="inlineStr">
        <is>
          <t xml:space="preserve">Base</t>
        </is>
      </c>
      <c r="B5" s="2">
        <v>230.0</v>
      </c>
      <c r="C5" s="3">
        <v>0.0591</v>
      </c>
      <c r="D5" s="3">
        <v>0.45</v>
      </c>
      <c r="E5" s="3">
        <v>-0.098</v>
      </c>
    </row>
    <row r="6">
      <c r="A6" t="inlineStr">
        <is>
          <t xml:space="preserve">Bear</t>
        </is>
      </c>
      <c r="B6" s="2">
        <v>200.0</v>
      </c>
      <c r="C6" s="3">
        <v>0.0553</v>
      </c>
      <c r="D6" s="3">
        <v>0.3</v>
      </c>
      <c r="E6" s="3">
        <v>-0.2157</v>
      </c>
    </row>
    <row r="7">
      <c r="A7" t="inlineStr" s="1">
        <is>
          <t xml:space="preserve">E[r] (probability-weighted)</t>
        </is>
      </c>
      <c r="E7" s="3">
        <v>-0.0941</v>
      </c>
    </row>
    <row r="8"/>
    <row r="9">
      <c r="A9" t="inlineStr">
        <is>
          <t xml:space="preserve">Targets are analyst-authored; the implied ROE is the sustainable ROE each target prices in.</t>
        </is>
      </c>
    </row>
  </sheetData>
</worksheet>
</file>

<file path=xl/worksheets/sheet5.xml><?xml version="1.0" encoding="utf-8"?>
<worksheet xmlns="http://schemas.openxmlformats.org/spreadsheetml/2006/main">
  <cols>
    <col min="1" max="1" width="38" customWidth="1"/>
    <col min="2" max="7" width="15" customWidth="1"/>
  </cols>
  <sheetData>
    <row r="1">
      <c r="A1" t="inlineStr" s="1">
        <is>
          <t xml:space="preserve">SENSITIVITY — fair value / share at Ke × ROE</t>
        </is>
      </c>
    </row>
    <row r="2"/>
    <row r="3">
      <c r="A3" t="inlineStr" s="1">
        <is>
          <t xml:space="preserve">Ke \ ROE</t>
        </is>
      </c>
      <c r="B3" t="inlineStr" s="1">
        <is>
          <t xml:space="preserve">10%</t>
        </is>
      </c>
      <c r="C3" t="inlineStr" s="1">
        <is>
          <t xml:space="preserve">14%</t>
        </is>
      </c>
      <c r="D3" t="inlineStr" s="1">
        <is>
          <t xml:space="preserve">18%</t>
        </is>
      </c>
      <c r="E3" t="inlineStr" s="1">
        <is>
          <t xml:space="preserve">22%</t>
        </is>
      </c>
      <c r="F3" t="inlineStr" s="1">
        <is>
          <t xml:space="preserve">26%</t>
        </is>
      </c>
      <c r="G3" t="inlineStr" s="1">
        <is>
          <t xml:space="preserve">30%</t>
        </is>
      </c>
      <c r="H3" t="inlineStr" s="1">
        <is>
          <t xml:space="preserve">34%</t>
        </is>
      </c>
    </row>
    <row r="4">
      <c r="A4" t="inlineStr" s="1">
        <is>
          <t xml:space="preserve">8.50%</t>
        </is>
      </c>
      <c r="B4" s="4">
        <v>703.3982</v>
      </c>
      <c r="C4" s="4">
        <v>1105.34</v>
      </c>
      <c r="D4" s="4">
        <v>1507.2818</v>
      </c>
      <c r="E4" s="4">
        <v>1909.2236</v>
      </c>
      <c r="F4" s="4">
        <v>2311.1655</v>
      </c>
      <c r="G4" s="4">
        <v>2713.1073</v>
      </c>
      <c r="H4" s="4">
        <v>3115.0491</v>
      </c>
    </row>
    <row r="5">
      <c r="A5" t="inlineStr" s="1">
        <is>
          <t xml:space="preserve">9.25%</t>
        </is>
      </c>
      <c r="B5" s="4">
        <v>618.9904</v>
      </c>
      <c r="C5" s="4">
        <v>972.6992</v>
      </c>
      <c r="D5" s="4">
        <v>1326.408</v>
      </c>
      <c r="E5" s="4">
        <v>1680.1168</v>
      </c>
      <c r="F5" s="4">
        <v>2033.8256</v>
      </c>
      <c r="G5" s="4">
        <v>2387.5344</v>
      </c>
      <c r="H5" s="4">
        <v>2741.2432</v>
      </c>
    </row>
    <row r="6">
      <c r="A6" t="inlineStr" s="1">
        <is>
          <t xml:space="preserve">10.00%</t>
        </is>
      </c>
      <c r="B6" s="4">
        <v>552.67</v>
      </c>
      <c r="C6" s="4">
        <v>868.4814</v>
      </c>
      <c r="D6" s="4">
        <v>1184.2929</v>
      </c>
      <c r="E6" s="4">
        <v>1500.1043</v>
      </c>
      <c r="F6" s="4">
        <v>1815.9157</v>
      </c>
      <c r="G6" s="4">
        <v>2131.7271</v>
      </c>
      <c r="H6" s="4">
        <v>2447.5386</v>
      </c>
    </row>
    <row r="7">
      <c r="A7" t="inlineStr" s="1">
        <is>
          <t xml:space="preserve">10.75%</t>
        </is>
      </c>
      <c r="B7" s="4">
        <v>499.1858</v>
      </c>
      <c r="C7" s="4">
        <v>784.4348</v>
      </c>
      <c r="D7" s="4">
        <v>1069.6839</v>
      </c>
      <c r="E7" s="4">
        <v>1354.9329</v>
      </c>
      <c r="F7" s="4">
        <v>1640.1819</v>
      </c>
      <c r="G7" s="4">
        <v>1925.431</v>
      </c>
      <c r="H7" s="4">
        <v>2210.68</v>
      </c>
    </row>
    <row r="8">
      <c r="A8" t="inlineStr" s="1">
        <is>
          <t xml:space="preserve">11.50%</t>
        </is>
      </c>
      <c r="B8" s="4">
        <v>455.14</v>
      </c>
      <c r="C8" s="4">
        <v>715.22</v>
      </c>
      <c r="D8" s="4">
        <v>975.3</v>
      </c>
      <c r="E8" s="4">
        <v>1235.38</v>
      </c>
      <c r="F8" s="4">
        <v>1495.46</v>
      </c>
      <c r="G8" s="4">
        <v>1755.54</v>
      </c>
      <c r="H8" s="4">
        <v>2015.62</v>
      </c>
    </row>
    <row r="9"/>
    <row r="10">
      <c r="A10" t="inlineStr">
        <is>
          <t xml:space="preserve">Bold cells ≥ current price (255.0). Dominated by cost of equity and sustainable ROE.</t>
        </is>
      </c>
    </row>
  </sheetData>
</worksheet>
</file>