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Arion Banki (ARION-SDB.ST)</t>
        </is>
      </c>
    </row>
    <row r="2">
      <c r="A2" t="inlineStr">
        <is>
          <t xml:space="preserve">equity frame (residual income / ROE − Ke) · ISK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0.1181</v>
      </c>
    </row>
    <row r="6">
      <c r="A6" t="inlineStr">
        <is>
          <t xml:space="preserve">Book value / share</t>
        </is>
      </c>
      <c r="B6" s="2">
        <v>163.82</v>
      </c>
    </row>
    <row r="7">
      <c r="A7" t="inlineStr">
        <is>
          <t xml:space="preserve">Sustainable ROE (observed)</t>
        </is>
      </c>
      <c r="B7" s="3">
        <v>0.1409</v>
      </c>
    </row>
    <row r="8">
      <c r="A8" t="inlineStr">
        <is>
          <t xml:space="preserve">Cost of equity Ke</t>
        </is>
      </c>
      <c r="B8" s="3">
        <v>0.105</v>
      </c>
    </row>
    <row r="9">
      <c r="A9" t="inlineStr">
        <is>
          <t xml:space="preserve">ROE − Ke spread (pp)</t>
        </is>
      </c>
      <c r="B9" s="2">
        <v>3.59</v>
      </c>
    </row>
    <row r="10">
      <c r="A10" t="inlineStr">
        <is>
          <t xml:space="preserve">Current P/B</t>
        </is>
      </c>
      <c r="B10" s="2">
        <v>1.1751</v>
      </c>
    </row>
    <row r="11">
      <c r="A11" t="inlineStr">
        <is>
          <t xml:space="preserve">Justified P/B</t>
        </is>
      </c>
      <c r="B11" s="2">
        <v>1.478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217391.0</v>
      </c>
    </row>
    <row r="3">
      <c r="A3" t="inlineStr">
        <is>
          <t xml:space="preserve">Sustainable ROE</t>
        </is>
      </c>
      <c r="B3" s="6">
        <v>0.1409</v>
      </c>
    </row>
    <row r="4">
      <c r="A4" t="inlineStr">
        <is>
          <t xml:space="preserve">Cost of equity Ke</t>
        </is>
      </c>
      <c r="B4" s="6">
        <v>0.105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1327.0</v>
      </c>
    </row>
    <row r="9">
      <c r="A9" t="inlineStr">
        <is>
          <t xml:space="preserve">Share price</t>
        </is>
      </c>
      <c r="B9" s="5">
        <v>192.5</v>
      </c>
    </row>
    <row r="10"/>
    <row r="11">
      <c r="A11" t="inlineStr">
        <is>
          <t xml:space="preserve">Book value / share  = equity / shares</t>
        </is>
      </c>
      <c r="B11" s="2">
        <f>B2/B8</f>
        <v>163.82</v>
      </c>
    </row>
    <row r="12">
      <c r="A12" t="inlineStr">
        <is>
          <t xml:space="preserve">Market cap  = price × shares</t>
        </is>
      </c>
      <c r="B12" s="4">
        <f>B9*B8</f>
        <v>255447.5</v>
      </c>
    </row>
    <row r="13">
      <c r="A13" t="inlineStr">
        <is>
          <t xml:space="preserve">Current P/B  = mcap / book</t>
        </is>
      </c>
      <c r="B13" s="2">
        <f>B12/B2</f>
        <v>1.175060145084203</v>
      </c>
    </row>
    <row r="14">
      <c r="A14" t="inlineStr">
        <is>
          <t xml:space="preserve">Justified P/B  = (ROE−g)/(Ke−g)</t>
        </is>
      </c>
      <c r="B14" s="2">
        <f>(B3-B6)/(B4-B6)</f>
        <v>1.4786666666666668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217391.0</v>
      </c>
      <c r="C4" s="3">
        <f>Inputs!$B$3-Inputs!$B$4</f>
        <v>0.0359</v>
      </c>
      <c r="D4" s="2">
        <f>B4*C4</f>
        <v>7804.3369</v>
      </c>
      <c r="E4" s="3">
        <f>1/(1+Inputs!$B$4)^A4</f>
        <v>0.9049773755656109</v>
      </c>
      <c r="F4" s="2">
        <f>D4*E4</f>
        <v>7062.748325791856</v>
      </c>
    </row>
    <row r="5">
      <c r="A5" s="4">
        <v>2.0</v>
      </c>
      <c r="B5" s="2">
        <f>B4*(1+Inputs!$B$6)</f>
        <v>223912.73</v>
      </c>
      <c r="C5" s="3">
        <f>Inputs!$B$3-Inputs!$B$4</f>
        <v>0.0359</v>
      </c>
      <c r="D5" s="2">
        <f>B5*C5</f>
        <v>8038.467007000001</v>
      </c>
      <c r="E5" s="3">
        <f>1/(1+Inputs!$B$4)^A5</f>
        <v>0.8189840502856207</v>
      </c>
      <c r="F5" s="2">
        <f>D5*E5</f>
        <v>6583.376267480192</v>
      </c>
    </row>
    <row r="6">
      <c r="A6" s="4">
        <v>3.0</v>
      </c>
      <c r="B6" s="2">
        <f>B5*(1+Inputs!$B$6)</f>
        <v>230630.11190000002</v>
      </c>
      <c r="C6" s="3">
        <f>Inputs!$B$3-Inputs!$B$4</f>
        <v>0.0359</v>
      </c>
      <c r="D6" s="2">
        <f>B6*C6</f>
        <v>8279.621017210002</v>
      </c>
      <c r="E6" s="3">
        <f>1/(1+Inputs!$B$4)^A6</f>
        <v>0.7411620364575753</v>
      </c>
      <c r="F6" s="2">
        <f>D6*E6</f>
        <v>6136.540774212306</v>
      </c>
    </row>
    <row r="7">
      <c r="A7" s="4">
        <v>4.0</v>
      </c>
      <c r="B7" s="2">
        <f>B6*(1+Inputs!$B$6)</f>
        <v>237549.01525700002</v>
      </c>
      <c r="C7" s="3">
        <f>Inputs!$B$3-Inputs!$B$4</f>
        <v>0.0359</v>
      </c>
      <c r="D7" s="2">
        <f>B7*C7</f>
        <v>8528.009647726301</v>
      </c>
      <c r="E7" s="3">
        <f>1/(1+Inputs!$B$4)^A7</f>
        <v>0.6707348746222401</v>
      </c>
      <c r="F7" s="2">
        <f>D7*E7</f>
        <v>5720.033481844955</v>
      </c>
    </row>
    <row r="8">
      <c r="A8" s="4">
        <v>5.0</v>
      </c>
      <c r="B8" s="2">
        <f>B7*(1+Inputs!$B$6)</f>
        <v>244675.48571471003</v>
      </c>
      <c r="C8" s="3">
        <f>Inputs!$B$3-Inputs!$B$4</f>
        <v>0.0359</v>
      </c>
      <c r="D8" s="2">
        <f>B8*C8</f>
        <v>8783.849937158091</v>
      </c>
      <c r="E8" s="3">
        <f>1/(1+Inputs!$B$4)^A8</f>
        <v>0.6069998865359639</v>
      </c>
      <c r="F8" s="2">
        <f>D8*E8</f>
        <v>5331.795915203895</v>
      </c>
    </row>
    <row r="9">
      <c r="A9" s="4">
        <v>6.0</v>
      </c>
      <c r="B9" s="2">
        <f>B8*(1+Inputs!$B$6)</f>
        <v>252015.75028615133</v>
      </c>
      <c r="C9" s="3">
        <f>Inputs!$B$3-Inputs!$B$4</f>
        <v>0.0359</v>
      </c>
      <c r="D9" s="2">
        <f>B9*C9</f>
        <v>9047.365435272834</v>
      </c>
      <c r="E9" s="3">
        <f>1/(1+Inputs!$B$4)^A9</f>
        <v>0.5493211642859402</v>
      </c>
      <c r="F9" s="2">
        <f>D9*E9</f>
        <v>4969.909314624446</v>
      </c>
    </row>
    <row r="10">
      <c r="A10" s="4">
        <v>7.0</v>
      </c>
      <c r="B10" s="2">
        <f>B9*(1+Inputs!$B$6)</f>
        <v>259576.2227947359</v>
      </c>
      <c r="C10" s="3">
        <f>Inputs!$B$3-Inputs!$B$4</f>
        <v>0.0359</v>
      </c>
      <c r="D10" s="2">
        <f>B10*C10</f>
        <v>9318.786398331018</v>
      </c>
      <c r="E10" s="3">
        <f>1/(1+Inputs!$B$4)^A10</f>
        <v>0.49712322559813593</v>
      </c>
      <c r="F10" s="2">
        <f>D10*E10</f>
        <v>4632.585152998351</v>
      </c>
    </row>
    <row r="11">
      <c r="A11" s="4">
        <v>8.0</v>
      </c>
      <c r="B11" s="2">
        <f>B10*(1+Inputs!$B$6)</f>
        <v>267363.509478578</v>
      </c>
      <c r="C11" s="3">
        <f>Inputs!$B$3-Inputs!$B$4</f>
        <v>0.0359</v>
      </c>
      <c r="D11" s="2">
        <f>B11*C11</f>
        <v>9598.34999028095</v>
      </c>
      <c r="E11" s="3">
        <f>1/(1+Inputs!$B$4)^A11</f>
        <v>0.4498852720345122</v>
      </c>
      <c r="F11" s="2">
        <f>D11*E11</f>
        <v>4318.1562964600025</v>
      </c>
    </row>
    <row r="12">
      <c r="A12" s="4">
        <v>9.0</v>
      </c>
      <c r="B12" s="2">
        <f>B11*(1+Inputs!$B$6)</f>
        <v>275384.41476293537</v>
      </c>
      <c r="C12" s="3">
        <f>Inputs!$B$3-Inputs!$B$4</f>
        <v>0.0359</v>
      </c>
      <c r="D12" s="2">
        <f>B12*C12</f>
        <v>9886.30048998938</v>
      </c>
      <c r="E12" s="3">
        <f>1/(1+Inputs!$B$4)^A12</f>
        <v>0.4071359927914137</v>
      </c>
      <c r="F12" s="2">
        <f>D12*E12</f>
        <v>4025.068765026066</v>
      </c>
    </row>
    <row r="13">
      <c r="A13" s="4">
        <v>10.0</v>
      </c>
      <c r="B13" s="2">
        <f>B12*(1+Inputs!$B$6)</f>
        <v>283645.94720582344</v>
      </c>
      <c r="C13" s="3">
        <f>Inputs!$B$3-Inputs!$B$4</f>
        <v>0.0359</v>
      </c>
      <c r="D13" s="2">
        <f>B13*C13</f>
        <v>10182.889504689061</v>
      </c>
      <c r="E13" s="3">
        <f>1/(1+Inputs!$B$4)^A13</f>
        <v>0.36844886225467305</v>
      </c>
      <c r="F13" s="2">
        <f>D13*E13</f>
        <v>3751.874052467736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217391.0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192.5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0.1181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249.0</v>
      </c>
      <c r="C4" s="3">
        <v>0.144</v>
      </c>
      <c r="D4" s="3">
        <v>0.35</v>
      </c>
      <c r="E4" s="3">
        <v>0.2935</v>
      </c>
    </row>
    <row r="5">
      <c r="A5" t="inlineStr">
        <is>
          <t xml:space="preserve">Base</t>
        </is>
      </c>
      <c r="B5" s="2">
        <v>220.0</v>
      </c>
      <c r="C5" s="3">
        <v>0.1307</v>
      </c>
      <c r="D5" s="3">
        <v>0.45</v>
      </c>
      <c r="E5" s="3">
        <v>0.1429</v>
      </c>
    </row>
    <row r="6">
      <c r="A6" t="inlineStr">
        <is>
          <t xml:space="preserve">Bear</t>
        </is>
      </c>
      <c r="B6" s="2">
        <v>175.0</v>
      </c>
      <c r="C6" s="3">
        <v>0.1101</v>
      </c>
      <c r="D6" s="3">
        <v>0.2</v>
      </c>
      <c r="E6" s="3">
        <v>-0.0909</v>
      </c>
    </row>
    <row r="7">
      <c r="A7" t="inlineStr" s="1">
        <is>
          <t xml:space="preserve">E[r] (probability-weighted)</t>
        </is>
      </c>
      <c r="E7" s="3">
        <v>0.1488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9.00%</t>
        </is>
      </c>
      <c r="B4" s="4">
        <v>191.1233</v>
      </c>
      <c r="C4" s="4">
        <v>300.3367</v>
      </c>
      <c r="D4" s="4">
        <v>409.55</v>
      </c>
      <c r="E4" s="4">
        <v>518.7633</v>
      </c>
      <c r="F4" s="4">
        <v>627.9767</v>
      </c>
      <c r="G4" s="4">
        <v>737.19</v>
      </c>
      <c r="H4" s="4">
        <v>846.4033</v>
      </c>
    </row>
    <row r="5">
      <c r="A5" t="inlineStr" s="1">
        <is>
          <t xml:space="preserve">9.75%</t>
        </is>
      </c>
      <c r="B5" s="4">
        <v>169.8874</v>
      </c>
      <c r="C5" s="4">
        <v>266.9659</v>
      </c>
      <c r="D5" s="4">
        <v>364.0444</v>
      </c>
      <c r="E5" s="4">
        <v>461.123</v>
      </c>
      <c r="F5" s="4">
        <v>558.2015</v>
      </c>
      <c r="G5" s="4">
        <v>655.28</v>
      </c>
      <c r="H5" s="4">
        <v>752.3585</v>
      </c>
    </row>
    <row r="6">
      <c r="A6" t="inlineStr" s="1">
        <is>
          <t xml:space="preserve">10.50%</t>
        </is>
      </c>
      <c r="B6" s="4">
        <v>152.8987</v>
      </c>
      <c r="C6" s="4">
        <v>240.2693</v>
      </c>
      <c r="D6" s="4">
        <v>327.64</v>
      </c>
      <c r="E6" s="4">
        <v>415.0107</v>
      </c>
      <c r="F6" s="4">
        <v>502.3813</v>
      </c>
      <c r="G6" s="4">
        <v>589.752</v>
      </c>
      <c r="H6" s="4">
        <v>677.1227</v>
      </c>
    </row>
    <row r="7">
      <c r="A7" t="inlineStr" s="1">
        <is>
          <t xml:space="preserve">11.25%</t>
        </is>
      </c>
      <c r="B7" s="4">
        <v>138.9988</v>
      </c>
      <c r="C7" s="4">
        <v>218.4267</v>
      </c>
      <c r="D7" s="4">
        <v>297.8545</v>
      </c>
      <c r="E7" s="4">
        <v>377.2824</v>
      </c>
      <c r="F7" s="4">
        <v>456.7103</v>
      </c>
      <c r="G7" s="4">
        <v>536.1382</v>
      </c>
      <c r="H7" s="4">
        <v>615.5661</v>
      </c>
    </row>
    <row r="8">
      <c r="A8" t="inlineStr" s="1">
        <is>
          <t xml:space="preserve">12.00%</t>
        </is>
      </c>
      <c r="B8" s="4">
        <v>127.4156</v>
      </c>
      <c r="C8" s="4">
        <v>200.2244</v>
      </c>
      <c r="D8" s="4">
        <v>273.0333</v>
      </c>
      <c r="E8" s="4">
        <v>345.8422</v>
      </c>
      <c r="F8" s="4">
        <v>418.6511</v>
      </c>
      <c r="G8" s="4">
        <v>491.46</v>
      </c>
      <c r="H8" s="4">
        <v>564.2689</v>
      </c>
    </row>
    <row r="9"/>
    <row r="10">
      <c r="A10" t="inlineStr">
        <is>
          <t xml:space="preserve">Bold cells ≥ current price (192.5). Dominated by cost of equity and sustainable ROE.</t>
        </is>
      </c>
    </row>
  </sheetData>
</worksheet>
</file>