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Appear (APR.OL)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0.1928</v>
      </c>
    </row>
    <row r="6">
      <c r="A6" t="inlineStr">
        <is>
          <t xml:space="preserve">No-growth value / share</t>
        </is>
      </c>
      <c r="B6" s="2">
        <v>39.2282</v>
      </c>
    </row>
    <row r="7">
      <c r="A7" t="inlineStr">
        <is>
          <t xml:space="preserve">ROIC</t>
        </is>
      </c>
      <c r="B7" s="3">
        <v>0.2029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10.29</v>
      </c>
    </row>
    <row r="10">
      <c r="A10" t="inlineStr">
        <is>
          <t xml:space="preserve">Economic Profit / EVA</t>
        </is>
      </c>
      <c r="B10" s="2">
        <v>49.33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97.3</v>
      </c>
    </row>
    <row r="3">
      <c r="A3" t="inlineStr">
        <is>
          <t xml:space="preserve">ROIC</t>
        </is>
      </c>
      <c r="B3" s="6">
        <v>0.2029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-499.1</v>
      </c>
    </row>
    <row r="8">
      <c r="A8" t="inlineStr">
        <is>
          <t xml:space="preserve">Shares (m)</t>
        </is>
      </c>
      <c r="B8" s="5">
        <v>40.595795</v>
      </c>
    </row>
    <row r="9">
      <c r="A9" t="inlineStr">
        <is>
          <t xml:space="preserve">Share price</t>
        </is>
      </c>
      <c r="B9" s="5">
        <v>73.2</v>
      </c>
    </row>
    <row r="10">
      <c r="A10" t="inlineStr">
        <is>
          <t xml:space="preserve">Stage-1 growth g (engine driver)</t>
        </is>
      </c>
      <c r="B10" s="6">
        <v>0.1928</v>
      </c>
    </row>
    <row r="11"/>
    <row r="12">
      <c r="A12" t="inlineStr">
        <is>
          <t xml:space="preserve">Invested Capital  = NOPAT / ROIC</t>
        </is>
      </c>
      <c r="B12" s="2">
        <f>B2/B3</f>
        <v>479.7</v>
      </c>
    </row>
    <row r="13">
      <c r="A13" t="inlineStr">
        <is>
          <t xml:space="preserve">Market cap  = price × shares</t>
        </is>
      </c>
      <c r="B13" s="4">
        <f>B9*B8</f>
        <v>2971.6121940000003</v>
      </c>
    </row>
    <row r="14">
      <c r="A14" t="inlineStr">
        <is>
          <t xml:space="preserve">Enterprise value  = mcap + net debt</t>
        </is>
      </c>
      <c r="B14" s="4">
        <f>B13+B7</f>
        <v>2472.5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97.3</v>
      </c>
    </row>
    <row r="4">
      <c r="A4" t="inlineStr">
        <is>
          <t xml:space="preserve">Invested Capital</t>
        </is>
      </c>
      <c r="B4" s="2">
        <f>Inputs!B12</f>
        <v>479.7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47.97</v>
      </c>
    </row>
    <row r="7">
      <c r="A7" t="inlineStr">
        <is>
          <t xml:space="preserve">Economic Profit (EVA)  = NOPAT − charge</t>
        </is>
      </c>
      <c r="B7" s="2">
        <f>Inputs!B2-Inputs!B12*Inputs!B4</f>
        <v>49.33</v>
      </c>
    </row>
    <row r="8">
      <c r="A8" t="inlineStr">
        <is>
          <t xml:space="preserve">ROIC</t>
        </is>
      </c>
      <c r="B8" s="3">
        <f>Inputs!B3</f>
        <v>0.2029</v>
      </c>
    </row>
    <row r="9">
      <c r="A9" t="inlineStr">
        <is>
          <t xml:space="preserve">ROIC − WACC spread</t>
        </is>
      </c>
      <c r="B9" s="3">
        <f>Inputs!B3-Inputs!B4</f>
        <v>0.10289999999999999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116.05944000000001</v>
      </c>
      <c r="C4" s="3">
        <f>Inputs!$B$10/Inputs!$B$3</f>
        <v>0.95</v>
      </c>
      <c r="D4" s="2">
        <f>B4*(1-C4)</f>
        <v>5.802972000000006</v>
      </c>
      <c r="E4" s="3">
        <f>1/(1+Inputs!$B$4)^A4</f>
        <v>0.9090909090909091</v>
      </c>
      <c r="F4" s="2">
        <f>D4*E4</f>
        <v>5.275429090909096</v>
      </c>
    </row>
    <row r="5">
      <c r="A5" s="4">
        <v>2.0</v>
      </c>
      <c r="B5" s="2">
        <f>B4*(1+Inputs!$B$10)</f>
        <v>138.43570003200003</v>
      </c>
      <c r="C5" s="3">
        <f>Inputs!$B$10/Inputs!$B$3</f>
        <v>0.95</v>
      </c>
      <c r="D5" s="2">
        <f>B5*(1-C5)</f>
        <v>6.921785001600008</v>
      </c>
      <c r="E5" s="3">
        <f>1/(1+Inputs!$B$4)^A5</f>
        <v>0.8264462809917354</v>
      </c>
      <c r="F5" s="2">
        <f>D5*E5</f>
        <v>5.7204834723967</v>
      </c>
    </row>
    <row r="6">
      <c r="A6" s="4">
        <v>3.0</v>
      </c>
      <c r="B6" s="2">
        <f>B5*(1+Inputs!$B$10)</f>
        <v>165.12610299816964</v>
      </c>
      <c r="C6" s="3">
        <f>Inputs!$B$10/Inputs!$B$3</f>
        <v>0.95</v>
      </c>
      <c r="D6" s="2">
        <f>B6*(1-C6)</f>
        <v>8.25630514990849</v>
      </c>
      <c r="E6" s="3">
        <f>1/(1+Inputs!$B$4)^A6</f>
        <v>0.7513148009015775</v>
      </c>
      <c r="F6" s="2">
        <f>D6*E6</f>
        <v>6.203084259886166</v>
      </c>
    </row>
    <row r="7">
      <c r="A7" s="4">
        <v>4.0</v>
      </c>
      <c r="B7" s="2">
        <f>B6*(1+Inputs!$B$10)</f>
        <v>196.96241565621676</v>
      </c>
      <c r="C7" s="3">
        <f>Inputs!$B$10/Inputs!$B$3</f>
        <v>0.95</v>
      </c>
      <c r="D7" s="2">
        <f>B7*(1-C7)</f>
        <v>9.848120782810847</v>
      </c>
      <c r="E7" s="3">
        <f>1/(1+Inputs!$B$4)^A7</f>
        <v>0.6830134553650705</v>
      </c>
      <c r="F7" s="2">
        <f>D7*E7</f>
        <v>6.7263990047202</v>
      </c>
    </row>
    <row r="8">
      <c r="A8" s="4">
        <v>5.0</v>
      </c>
      <c r="B8" s="2">
        <f>B7*(1+Inputs!$B$10)</f>
        <v>234.93676939473536</v>
      </c>
      <c r="C8" s="3">
        <f>Inputs!$B$10/Inputs!$B$3</f>
        <v>0.95</v>
      </c>
      <c r="D8" s="2">
        <f>B8*(1-C8)</f>
        <v>11.746838469736778</v>
      </c>
      <c r="E8" s="3">
        <f>1/(1+Inputs!$B$4)^A8</f>
        <v>0.6209213230591549</v>
      </c>
      <c r="F8" s="2">
        <f>D8*E8</f>
        <v>7.293862484391139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73.2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0.1928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90.0</v>
      </c>
      <c r="C4" s="3">
        <v>0.1928</v>
      </c>
      <c r="D4" s="3">
        <v>0.3</v>
      </c>
      <c r="E4" s="3">
        <v>0.2295</v>
      </c>
    </row>
    <row r="5">
      <c r="A5" t="inlineStr">
        <is>
          <t xml:space="preserve">Base</t>
        </is>
      </c>
      <c r="B5" s="2">
        <v>73.0</v>
      </c>
      <c r="C5" s="3">
        <v>0.1928</v>
      </c>
      <c r="D5" s="3">
        <v>0.45</v>
      </c>
      <c r="E5" s="3">
        <v>-0.0027</v>
      </c>
    </row>
    <row r="6">
      <c r="A6" t="inlineStr">
        <is>
          <t xml:space="preserve">Bear</t>
        </is>
      </c>
      <c r="B6" s="2">
        <v>55.0</v>
      </c>
      <c r="C6" s="3">
        <v>0.1822</v>
      </c>
      <c r="D6" s="3">
        <v>0.25</v>
      </c>
      <c r="E6" s="3">
        <v>-0.2486</v>
      </c>
    </row>
    <row r="7">
      <c r="A7" t="inlineStr" s="1">
        <is>
          <t xml:space="preserve">E[r] (probability-weighted)</t>
        </is>
      </c>
      <c r="E7" s="3">
        <v>0.0055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45.6147</v>
      </c>
      <c r="C4" s="4">
        <v>48.7326</v>
      </c>
      <c r="D4" s="4">
        <v>50.9596</v>
      </c>
      <c r="E4" s="4">
        <v>54.5343</v>
      </c>
      <c r="F4" s="4">
        <v>57.0803</v>
      </c>
      <c r="G4" s="4">
        <v>64.0491</v>
      </c>
    </row>
    <row r="5">
      <c r="A5" t="inlineStr" s="1">
        <is>
          <t xml:space="preserve">9.25%</t>
        </is>
      </c>
      <c r="B5" s="4">
        <v>42.0609</v>
      </c>
      <c r="C5" s="4">
        <v>44.6517</v>
      </c>
      <c r="D5" s="4">
        <v>46.4932</v>
      </c>
      <c r="E5" s="4">
        <v>49.435</v>
      </c>
      <c r="F5" s="4">
        <v>51.5202</v>
      </c>
      <c r="G5" s="4">
        <v>57.1891</v>
      </c>
    </row>
    <row r="6">
      <c r="A6" t="inlineStr" s="1">
        <is>
          <t xml:space="preserve">10.00%</t>
        </is>
      </c>
      <c r="B6" s="4">
        <v>39.2132</v>
      </c>
      <c r="C6" s="4">
        <v>41.388</v>
      </c>
      <c r="D6" s="4">
        <v>42.9258</v>
      </c>
      <c r="E6" s="4">
        <v>45.3694</v>
      </c>
      <c r="F6" s="4">
        <v>47.0923</v>
      </c>
      <c r="G6" s="4">
        <v>51.7402</v>
      </c>
    </row>
    <row r="7">
      <c r="A7" t="inlineStr" s="1">
        <is>
          <t xml:space="preserve">10.75%</t>
        </is>
      </c>
      <c r="B7" s="4">
        <v>36.879</v>
      </c>
      <c r="C7" s="4">
        <v>38.7186</v>
      </c>
      <c r="D7" s="4">
        <v>40.0119</v>
      </c>
      <c r="E7" s="4">
        <v>42.0549</v>
      </c>
      <c r="F7" s="4">
        <v>43.4868</v>
      </c>
      <c r="G7" s="4">
        <v>47.316</v>
      </c>
    </row>
    <row r="8">
      <c r="A8" t="inlineStr" s="1">
        <is>
          <t xml:space="preserve">11.50%</t>
        </is>
      </c>
      <c r="B8" s="4">
        <v>34.9302</v>
      </c>
      <c r="C8" s="4">
        <v>36.4949</v>
      </c>
      <c r="D8" s="4">
        <v>37.588</v>
      </c>
      <c r="E8" s="4">
        <v>39.3034</v>
      </c>
      <c r="F8" s="4">
        <v>40.4975</v>
      </c>
      <c r="G8" s="4">
        <v>43.659</v>
      </c>
    </row>
    <row r="9"/>
    <row r="10">
      <c r="A10" t="inlineStr">
        <is>
          <t xml:space="preserve">Bold cells ≥ current price (73.2). The conclusion is dominated by WACC and growth.</t>
        </is>
      </c>
    </row>
  </sheetData>
</worksheet>
</file>