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ResidualIncome" sheetId="3" r:id="rId3"/>
    <sheet name="Scenarios" sheetId="4" r:id="rId4"/>
    <sheet name="Sensitivity" sheetId="5" r:id="rId5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(financial frame) — Handelsbanken A (SHB-A.ST)</t>
        </is>
      </c>
    </row>
    <row r="2">
      <c r="A2" t="inlineStr">
        <is>
          <t xml:space="preserve">equity frame (residual income / ROE − Ke)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ROE</t>
        </is>
      </c>
      <c r="B5" s="3">
        <v>0.1306</v>
      </c>
    </row>
    <row r="6">
      <c r="A6" t="inlineStr">
        <is>
          <t xml:space="preserve">Book value / share</t>
        </is>
      </c>
      <c r="B6" s="2">
        <v>86.98</v>
      </c>
    </row>
    <row r="7">
      <c r="A7" t="inlineStr">
        <is>
          <t xml:space="preserve">Sustainable ROE (observed)</t>
        </is>
      </c>
      <c r="B7" s="3">
        <v>0.138</v>
      </c>
    </row>
    <row r="8">
      <c r="A8" t="inlineStr">
        <is>
          <t xml:space="preserve">Cost of equity Ke</t>
        </is>
      </c>
      <c r="B8" s="3">
        <v>0.095</v>
      </c>
    </row>
    <row r="9">
      <c r="A9" t="inlineStr">
        <is>
          <t xml:space="preserve">ROE − Ke spread (pp)</t>
        </is>
      </c>
      <c r="B9" s="2">
        <v>4.3</v>
      </c>
    </row>
    <row r="10">
      <c r="A10" t="inlineStr">
        <is>
          <t xml:space="preserve">Current P/B</t>
        </is>
      </c>
      <c r="B10" s="2">
        <v>1.5474</v>
      </c>
    </row>
    <row r="11">
      <c r="A11" t="inlineStr">
        <is>
          <t xml:space="preserve">Justified P/B</t>
        </is>
      </c>
      <c r="B11" s="2">
        <v>1.661</v>
      </c>
    </row>
    <row r="12"/>
    <row r="13">
      <c r="A13" t="inlineStr" s="1">
        <is>
          <t xml:space="preserve">Tabs</t>
        </is>
      </c>
      <c r="B13" t="inlineStr">
        <is>
          <t xml:space="preserve">Summary → Inputs → ResidualIncome → Scenarios → Sensitivity</t>
        </is>
      </c>
    </row>
    <row r="14">
      <c r="A14" t="inlineStr">
        <is>
          <t xml:space="preserve">Blue cells on Inputs are the only edits; the underwriting bridge needs a financial deep-dive [DATA SAKNAS].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Book equity</t>
        </is>
      </c>
      <c r="B2" s="5">
        <v>172228.0</v>
      </c>
    </row>
    <row r="3">
      <c r="A3" t="inlineStr">
        <is>
          <t xml:space="preserve">Sustainable ROE</t>
        </is>
      </c>
      <c r="B3" s="6">
        <v>0.138</v>
      </c>
    </row>
    <row r="4">
      <c r="A4" t="inlineStr">
        <is>
          <t xml:space="preserve">Cost of equity Ke</t>
        </is>
      </c>
      <c r="B4" s="6">
        <v>0.095</v>
      </c>
    </row>
    <row r="5">
      <c r="A5" t="inlineStr">
        <is>
          <t xml:space="preserve">Terminal growth g∞</t>
        </is>
      </c>
      <c r="B5" s="6">
        <v>0.03</v>
      </c>
    </row>
    <row r="6">
      <c r="A6" t="inlineStr">
        <is>
          <t xml:space="preserve">Book-equity growth g (explicit)</t>
        </is>
      </c>
      <c r="B6" s="6">
        <v>0.03</v>
      </c>
    </row>
    <row r="7">
      <c r="A7" t="inlineStr">
        <is>
          <t xml:space="preserve">Explicit horizon N (yrs)</t>
        </is>
      </c>
      <c r="B7" s="7">
        <v>10</v>
      </c>
    </row>
    <row r="8">
      <c r="A8" t="inlineStr">
        <is>
          <t xml:space="preserve">Shares (m)</t>
        </is>
      </c>
      <c r="B8" s="5">
        <v>1980.028</v>
      </c>
    </row>
    <row r="9">
      <c r="A9" t="inlineStr">
        <is>
          <t xml:space="preserve">Share price</t>
        </is>
      </c>
      <c r="B9" s="5">
        <v>134.6</v>
      </c>
    </row>
    <row r="10"/>
    <row r="11">
      <c r="A11" t="inlineStr">
        <is>
          <t xml:space="preserve">Book value / share  = equity / shares</t>
        </is>
      </c>
      <c r="B11" s="2">
        <f>B2/B8</f>
        <v>86.98</v>
      </c>
    </row>
    <row r="12">
      <c r="A12" t="inlineStr">
        <is>
          <t xml:space="preserve">Market cap  = price × shares</t>
        </is>
      </c>
      <c r="B12" s="4">
        <f>B9*B8</f>
        <v>266511.7688</v>
      </c>
    </row>
    <row r="13">
      <c r="A13" t="inlineStr">
        <is>
          <t xml:space="preserve">Current P/B  = mcap / book</t>
        </is>
      </c>
      <c r="B13" s="2">
        <f>B12/B2</f>
        <v>1.5474357758320367</v>
      </c>
    </row>
    <row r="14">
      <c r="A14" t="inlineStr">
        <is>
          <t xml:space="preserve">Justified P/B  = (ROE−g)/(Ke−g)</t>
        </is>
      </c>
      <c r="B14" s="2">
        <f>(B3-B6)/(B4-B6)</f>
        <v>1.6615384615384616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RESIDUAL INCOME ON EQUITY — discounted at Ke (Inputs!$B$4)</t>
        </is>
      </c>
    </row>
    <row r="2"/>
    <row r="3">
      <c r="A3" t="inlineStr" s="1">
        <is>
          <t xml:space="preserve">Year</t>
        </is>
      </c>
      <c r="B3" t="inlineStr" s="1">
        <is>
          <t xml:space="preserve">Opening book equity</t>
        </is>
      </c>
      <c r="C3" t="inlineStr" s="1">
        <is>
          <t xml:space="preserve">ROE − Ke spread</t>
        </is>
      </c>
      <c r="D3" t="inlineStr" s="1">
        <is>
          <t xml:space="preserve">Residual income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</f>
        <v>172228.0</v>
      </c>
      <c r="C4" s="3">
        <f>Inputs!$B$3-Inputs!$B$4</f>
        <v>0.04300000000000001</v>
      </c>
      <c r="D4" s="2">
        <f>B4*C4</f>
        <v>7405.804000000002</v>
      </c>
      <c r="E4" s="3">
        <f>1/(1+Inputs!$B$4)^A4</f>
        <v>0.9132420091324202</v>
      </c>
      <c r="F4" s="2">
        <f>D4*E4</f>
        <v>6763.291324200915</v>
      </c>
    </row>
    <row r="5">
      <c r="A5" s="4">
        <v>2.0</v>
      </c>
      <c r="B5" s="2">
        <f>B4*(1+Inputs!$B$6)</f>
        <v>177394.84</v>
      </c>
      <c r="C5" s="3">
        <f>Inputs!$B$3-Inputs!$B$4</f>
        <v>0.04300000000000001</v>
      </c>
      <c r="D5" s="2">
        <f>B5*C5</f>
        <v>7627.978120000002</v>
      </c>
      <c r="E5" s="3">
        <f>1/(1+Inputs!$B$4)^A5</f>
        <v>0.8340109672442193</v>
      </c>
      <c r="F5" s="2">
        <f>D5*E5</f>
        <v>6361.817409978943</v>
      </c>
    </row>
    <row r="6">
      <c r="A6" s="4">
        <v>3.0</v>
      </c>
      <c r="B6" s="2">
        <f>B5*(1+Inputs!$B$6)</f>
        <v>182716.6852</v>
      </c>
      <c r="C6" s="3">
        <f>Inputs!$B$3-Inputs!$B$4</f>
        <v>0.04300000000000001</v>
      </c>
      <c r="D6" s="2">
        <f>B6*C6</f>
        <v>7856.817463600002</v>
      </c>
      <c r="E6" s="3">
        <f>1/(1+Inputs!$B$4)^A6</f>
        <v>0.7616538513645839</v>
      </c>
      <c r="F6" s="2">
        <f>D6*E6</f>
        <v>5984.175280619463</v>
      </c>
    </row>
    <row r="7">
      <c r="A7" s="4">
        <v>4.0</v>
      </c>
      <c r="B7" s="2">
        <f>B6*(1+Inputs!$B$6)</f>
        <v>188198.18575600002</v>
      </c>
      <c r="C7" s="3">
        <f>Inputs!$B$3-Inputs!$B$4</f>
        <v>0.04300000000000001</v>
      </c>
      <c r="D7" s="2">
        <f>B7*C7</f>
        <v>8092.521987508003</v>
      </c>
      <c r="E7" s="3">
        <f>1/(1+Inputs!$B$4)^A7</f>
        <v>0.6955742934836383</v>
      </c>
      <c r="F7" s="2">
        <f>D7*E7</f>
        <v>5628.950263961688</v>
      </c>
    </row>
    <row r="8">
      <c r="A8" s="4">
        <v>5.0</v>
      </c>
      <c r="B8" s="2">
        <f>B7*(1+Inputs!$B$6)</f>
        <v>193844.13132868003</v>
      </c>
      <c r="C8" s="3">
        <f>Inputs!$B$3-Inputs!$B$4</f>
        <v>0.04300000000000001</v>
      </c>
      <c r="D8" s="2">
        <f>B8*C8</f>
        <v>8335.297647133244</v>
      </c>
      <c r="E8" s="3">
        <f>1/(1+Inputs!$B$4)^A8</f>
        <v>0.6352276652818615</v>
      </c>
      <c r="F8" s="2">
        <f>D8*E8</f>
        <v>5294.8116638178435</v>
      </c>
    </row>
    <row r="9">
      <c r="A9" s="4">
        <v>6.0</v>
      </c>
      <c r="B9" s="2">
        <f>B8*(1+Inputs!$B$6)</f>
        <v>199659.45526854045</v>
      </c>
      <c r="C9" s="3">
        <f>Inputs!$B$3-Inputs!$B$4</f>
        <v>0.04300000000000001</v>
      </c>
      <c r="D9" s="2">
        <f>B9*C9</f>
        <v>8585.356576547241</v>
      </c>
      <c r="E9" s="3">
        <f>1/(1+Inputs!$B$4)^A9</f>
        <v>0.5801165892985036</v>
      </c>
      <c r="F9" s="2">
        <f>D9*E9</f>
        <v>4980.507775098063</v>
      </c>
    </row>
    <row r="10">
      <c r="A10" s="4">
        <v>7.0</v>
      </c>
      <c r="B10" s="2">
        <f>B9*(1+Inputs!$B$6)</f>
        <v>205649.23892659668</v>
      </c>
      <c r="C10" s="3">
        <f>Inputs!$B$3-Inputs!$B$4</f>
        <v>0.04300000000000001</v>
      </c>
      <c r="D10" s="2">
        <f>B10*C10</f>
        <v>8842.91727384366</v>
      </c>
      <c r="E10" s="3">
        <f>1/(1+Inputs!$B$4)^A10</f>
        <v>0.5297868395420124</v>
      </c>
      <c r="F10" s="2">
        <f>D10*E10</f>
        <v>4684.861194841101</v>
      </c>
    </row>
    <row r="11">
      <c r="A11" s="4">
        <v>8.0</v>
      </c>
      <c r="B11" s="2">
        <f>B10*(1+Inputs!$B$6)</f>
        <v>211818.7160943946</v>
      </c>
      <c r="C11" s="3">
        <f>Inputs!$B$3-Inputs!$B$4</f>
        <v>0.04300000000000001</v>
      </c>
      <c r="D11" s="2">
        <f>B11*C11</f>
        <v>9108.20479205897</v>
      </c>
      <c r="E11" s="3">
        <f>1/(1+Inputs!$B$4)^A11</f>
        <v>0.4838235977552625</v>
      </c>
      <c r="F11" s="2">
        <f>D11*E11</f>
        <v>4406.764411585694</v>
      </c>
    </row>
    <row r="12">
      <c r="A12" s="4">
        <v>9.0</v>
      </c>
      <c r="B12" s="2">
        <f>B11*(1+Inputs!$B$6)</f>
        <v>218173.27757722643</v>
      </c>
      <c r="C12" s="3">
        <f>Inputs!$B$3-Inputs!$B$4</f>
        <v>0.04300000000000001</v>
      </c>
      <c r="D12" s="2">
        <f>B12*C12</f>
        <v>9381.450935820738</v>
      </c>
      <c r="E12" s="3">
        <f>1/(1+Inputs!$B$4)^A12</f>
        <v>0.4418480344796918</v>
      </c>
      <c r="F12" s="2">
        <f>D12*E12</f>
        <v>4145.175656560058</v>
      </c>
    </row>
    <row r="13">
      <c r="A13" s="4">
        <v>10.0</v>
      </c>
      <c r="B13" s="2">
        <f>B12*(1+Inputs!$B$6)</f>
        <v>224718.47590454321</v>
      </c>
      <c r="C13" s="3">
        <f>Inputs!$B$3-Inputs!$B$4</f>
        <v>0.04300000000000001</v>
      </c>
      <c r="D13" s="2">
        <f>B13*C13</f>
        <v>9662.89446389536</v>
      </c>
      <c r="E13" s="3">
        <f>1/(1+Inputs!$B$4)^A13</f>
        <v>0.40351418673944456</v>
      </c>
      <c r="F13" s="2">
        <f>D13*E13</f>
        <v>3899.115001147817</v>
      </c>
    </row>
    <row r="14"/>
    <row r="15">
      <c r="A15" t="inlineStr">
        <is>
          <t xml:space="preserve">Sum PV of residual income (explicit)</t>
        </is>
      </c>
      <c r="B15" s="2">
        <f>SUM(F4:F13)</f>
        <v>0</v>
      </c>
    </row>
    <row r="16">
      <c r="A16" t="inlineStr">
        <is>
          <t xml:space="preserve">Terminal RI value (Gordon on RI_N)</t>
        </is>
      </c>
      <c r="B16" s="2">
        <f>D13*(1+Inputs!$B$5)/(Inputs!$B$4-Inputs!$B$5)</f>
        <v>0</v>
      </c>
    </row>
    <row r="17">
      <c r="A17" t="inlineStr">
        <is>
          <t xml:space="preserve">PV of terminal value</t>
        </is>
      </c>
      <c r="B17" s="2">
        <f>B16*E13</f>
        <v>0</v>
      </c>
    </row>
    <row r="18">
      <c r="A18" t="inlineStr">
        <is>
          <t xml:space="preserve">Opening book equity</t>
        </is>
      </c>
      <c r="B18" s="4">
        <f>Inputs!$B$2</f>
        <v>172228.0</v>
      </c>
    </row>
    <row r="19">
      <c r="A19" t="inlineStr">
        <is>
          <t xml:space="preserve">Equity value  = book + ΣPV(RI) + PV(TV)</t>
        </is>
      </c>
      <c r="B19" s="4">
        <f>B18+B15+B17</f>
        <v>0</v>
      </c>
    </row>
    <row r="20">
      <c r="A20" t="inlineStr">
        <is>
          <t xml:space="preserve">Fair value / share</t>
        </is>
      </c>
      <c r="B20" s="2">
        <f>B19/Inputs!$B$8</f>
        <v>0</v>
      </c>
    </row>
    <row r="21">
      <c r="A21" t="inlineStr">
        <is>
          <t xml:space="preserve">Current price</t>
        </is>
      </c>
      <c r="B21" s="2">
        <f>Inputs!$B$9</f>
        <v>134.6</v>
      </c>
    </row>
    <row r="22">
      <c r="A22" t="inlineStr">
        <is>
          <t xml:space="preserve">Upside vs price</t>
        </is>
      </c>
      <c r="B22" s="3">
        <f>B20/B21-1</f>
        <v>0</v>
      </c>
    </row>
    <row r="23"/>
    <row r="24">
      <c r="A24" t="inlineStr">
        <is>
          <t xml:space="preserve">Market-implied ROE (solved, single-stage)</t>
        </is>
      </c>
      <c r="B24" s="3">
        <v>0.1306</v>
      </c>
    </row>
    <row r="25">
      <c r="A25" t="inlineStr">
        <is>
          <t xml:space="preserve">  → reproduce: Goal Seek B20 = price by changing Inputs!B3 (ROE). Equity frame — no net-debt bridge.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ROE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ROE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150.0</v>
      </c>
      <c r="C4" s="3">
        <v>0.1421</v>
      </c>
      <c r="D4" s="3">
        <v>0.25</v>
      </c>
      <c r="E4" s="3">
        <v>0.1144</v>
      </c>
    </row>
    <row r="5">
      <c r="A5" t="inlineStr">
        <is>
          <t xml:space="preserve">Base</t>
        </is>
      </c>
      <c r="B5" s="2">
        <v>132.0</v>
      </c>
      <c r="C5" s="3">
        <v>0.1286</v>
      </c>
      <c r="D5" s="3">
        <v>0.5</v>
      </c>
      <c r="E5" s="3">
        <v>-0.0193</v>
      </c>
    </row>
    <row r="6">
      <c r="A6" t="inlineStr">
        <is>
          <t xml:space="preserve">Bear</t>
        </is>
      </c>
      <c r="B6" s="2">
        <v>110.0</v>
      </c>
      <c r="C6" s="3">
        <v>0.1122</v>
      </c>
      <c r="D6" s="3">
        <v>0.25</v>
      </c>
      <c r="E6" s="3">
        <v>-0.1828</v>
      </c>
    </row>
    <row r="7">
      <c r="A7" t="inlineStr" s="1">
        <is>
          <t xml:space="preserve">E[r] (probability-weighted)</t>
        </is>
      </c>
      <c r="E7" s="3">
        <v>-0.0267</v>
      </c>
    </row>
    <row r="8"/>
    <row r="9">
      <c r="A9" t="inlineStr">
        <is>
          <t xml:space="preserve">Targets are analyst-authored; the implied ROE is the sustainable ROE each target prices in.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Ke × ROE</t>
        </is>
      </c>
    </row>
    <row r="2"/>
    <row r="3">
      <c r="A3" t="inlineStr" s="1">
        <is>
          <t xml:space="preserve">Ke \ ROE</t>
        </is>
      </c>
      <c r="B3" t="inlineStr" s="1">
        <is>
          <t xml:space="preserve">10%</t>
        </is>
      </c>
      <c r="C3" t="inlineStr" s="1">
        <is>
          <t xml:space="preserve">14%</t>
        </is>
      </c>
      <c r="D3" t="inlineStr" s="1">
        <is>
          <t xml:space="preserve">18%</t>
        </is>
      </c>
      <c r="E3" t="inlineStr" s="1">
        <is>
          <t xml:space="preserve">22%</t>
        </is>
      </c>
      <c r="F3" t="inlineStr" s="1">
        <is>
          <t xml:space="preserve">26%</t>
        </is>
      </c>
      <c r="G3" t="inlineStr" s="1">
        <is>
          <t xml:space="preserve">30%</t>
        </is>
      </c>
      <c r="H3" t="inlineStr" s="1">
        <is>
          <t xml:space="preserve">34%</t>
        </is>
      </c>
    </row>
    <row r="4">
      <c r="A4" t="inlineStr" s="1">
        <is>
          <t xml:space="preserve">8.00%</t>
        </is>
      </c>
      <c r="B4" s="4">
        <v>121.772</v>
      </c>
      <c r="C4" s="4">
        <v>191.356</v>
      </c>
      <c r="D4" s="4">
        <v>260.94</v>
      </c>
      <c r="E4" s="4">
        <v>330.524</v>
      </c>
      <c r="F4" s="4">
        <v>400.108</v>
      </c>
      <c r="G4" s="4">
        <v>469.692</v>
      </c>
      <c r="H4" s="4">
        <v>539.276</v>
      </c>
    </row>
    <row r="5">
      <c r="A5" t="inlineStr" s="1">
        <is>
          <t xml:space="preserve">8.75%</t>
        </is>
      </c>
      <c r="B5" s="4">
        <v>105.8887</v>
      </c>
      <c r="C5" s="4">
        <v>166.3965</v>
      </c>
      <c r="D5" s="4">
        <v>226.9043</v>
      </c>
      <c r="E5" s="4">
        <v>287.4122</v>
      </c>
      <c r="F5" s="4">
        <v>347.92</v>
      </c>
      <c r="G5" s="4">
        <v>408.4278</v>
      </c>
      <c r="H5" s="4">
        <v>468.9357</v>
      </c>
    </row>
    <row r="6">
      <c r="A6" t="inlineStr" s="1">
        <is>
          <t xml:space="preserve">9.50%</t>
        </is>
      </c>
      <c r="B6" s="4">
        <v>93.6708</v>
      </c>
      <c r="C6" s="4">
        <v>147.1969</v>
      </c>
      <c r="D6" s="4">
        <v>200.7231</v>
      </c>
      <c r="E6" s="4">
        <v>254.2492</v>
      </c>
      <c r="F6" s="4">
        <v>307.7754</v>
      </c>
      <c r="G6" s="4">
        <v>361.3015</v>
      </c>
      <c r="H6" s="4">
        <v>414.8277</v>
      </c>
    </row>
    <row r="7">
      <c r="A7" t="inlineStr" s="1">
        <is>
          <t xml:space="preserve">10.25%</t>
        </is>
      </c>
      <c r="B7" s="4">
        <v>83.9807</v>
      </c>
      <c r="C7" s="4">
        <v>131.9697</v>
      </c>
      <c r="D7" s="4">
        <v>179.9586</v>
      </c>
      <c r="E7" s="4">
        <v>227.9476</v>
      </c>
      <c r="F7" s="4">
        <v>275.9366</v>
      </c>
      <c r="G7" s="4">
        <v>323.9255</v>
      </c>
      <c r="H7" s="4">
        <v>371.9145</v>
      </c>
    </row>
    <row r="8">
      <c r="A8" t="inlineStr" s="1">
        <is>
          <t xml:space="preserve">11.00%</t>
        </is>
      </c>
      <c r="B8" s="4">
        <v>76.1075</v>
      </c>
      <c r="C8" s="4">
        <v>119.5975</v>
      </c>
      <c r="D8" s="4">
        <v>163.0875</v>
      </c>
      <c r="E8" s="4">
        <v>206.5775</v>
      </c>
      <c r="F8" s="4">
        <v>250.0675</v>
      </c>
      <c r="G8" s="4">
        <v>293.5575</v>
      </c>
      <c r="H8" s="4">
        <v>337.0475</v>
      </c>
    </row>
    <row r="9"/>
    <row r="10">
      <c r="A10" t="inlineStr">
        <is>
          <t xml:space="preserve">Bold cells ≥ current price (134.6). Dominated by cost of equity and sustainable ROE.</t>
        </is>
      </c>
    </row>
  </sheetData>
</worksheet>
</file>